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<sst xmlns="http://schemas.openxmlformats.org/spreadsheetml/2006/main" count="818" uniqueCount="203">
  <si>
    <t xml:space="preserve">  </t>
  </si>
  <si>
    <t>Član 1.</t>
  </si>
  <si>
    <t>Član 2.</t>
  </si>
  <si>
    <t>OPIS</t>
  </si>
  <si>
    <t xml:space="preserve">Org. </t>
  </si>
  <si>
    <t>klasa</t>
  </si>
  <si>
    <t xml:space="preserve">PLAN  </t>
  </si>
  <si>
    <t>PRIMICI</t>
  </si>
  <si>
    <t>POREZI</t>
  </si>
  <si>
    <t>Porez na lična primanja</t>
  </si>
  <si>
    <t>Porez na prihode od samostalnog obavljanja djelatnosti</t>
  </si>
  <si>
    <t>Porez na prihode od kapitala</t>
  </si>
  <si>
    <t>Porez na dohodak fizičkih lica</t>
  </si>
  <si>
    <t>Porez na potrošnju</t>
  </si>
  <si>
    <t>Porez na firmu ili naziv</t>
  </si>
  <si>
    <t>Porez na nepokretnosti</t>
  </si>
  <si>
    <t>Prirez porezu na dohodak fizičkih lica</t>
  </si>
  <si>
    <t>Novčane kazne izrečene u prekršajnom i drugom postupku zbog neplaćanja lokalnih poreza</t>
  </si>
  <si>
    <t>Lokalne administrativne takse</t>
  </si>
  <si>
    <t>Lokalne komunalne takse</t>
  </si>
  <si>
    <t>UKUPNI PRIMICI</t>
  </si>
  <si>
    <t>I Z D A C I</t>
  </si>
  <si>
    <t>Bruto zarade zaposlenih</t>
  </si>
  <si>
    <t xml:space="preserve">Porezi na zarade zaposlenih </t>
  </si>
  <si>
    <t>Ostala primanja i naknade zaposlenih</t>
  </si>
  <si>
    <t>Naknada za topli obrok</t>
  </si>
  <si>
    <t>Naknada za prevoz</t>
  </si>
  <si>
    <t>Naknada za regres</t>
  </si>
  <si>
    <t>Ostale naknade</t>
  </si>
  <si>
    <t>Izdaci za materijal i usluge</t>
  </si>
  <si>
    <t>Ugovorene usluge</t>
  </si>
  <si>
    <t xml:space="preserve">Renta </t>
  </si>
  <si>
    <t>Zakup zgrada</t>
  </si>
  <si>
    <t>Kapitalni izdaci</t>
  </si>
  <si>
    <t xml:space="preserve">Sredstva rezerve </t>
  </si>
  <si>
    <t>Stalna rezerva Budžeta</t>
  </si>
  <si>
    <t>Tekuća budžetska rezerva</t>
  </si>
  <si>
    <t>Otplata duga</t>
  </si>
  <si>
    <t>UKUPNI IZDACI</t>
  </si>
  <si>
    <t>Izdaci za tekuće održavanje zgrada Opštine</t>
  </si>
  <si>
    <t>Član 3.</t>
  </si>
  <si>
    <t>Član 4.</t>
  </si>
  <si>
    <t xml:space="preserve">I – O P Š T I   D I O  </t>
  </si>
  <si>
    <t>Neto zarade</t>
  </si>
  <si>
    <t xml:space="preserve">Ugovorene usluge </t>
  </si>
  <si>
    <t>UKUPNO                     01</t>
  </si>
  <si>
    <t>Zakup sale za sjednice</t>
  </si>
  <si>
    <t>UKUPNO                     02</t>
  </si>
  <si>
    <t>Stalna budžetska rezerva</t>
  </si>
  <si>
    <t>Otplata ostalih obaveza</t>
  </si>
  <si>
    <t>Otplata dugova</t>
  </si>
  <si>
    <t>UKUPNO                     05</t>
  </si>
  <si>
    <t>UKUPNO                     07</t>
  </si>
  <si>
    <t>Izdaci za vodu, kanalizaciju, odvoz smeća i održavanje čistoće</t>
  </si>
  <si>
    <t>UKUPNI IZDACI BUDŽETA</t>
  </si>
  <si>
    <t>Troškovi održavanja opštinskih vozila</t>
  </si>
  <si>
    <t>Otplata kredita - most Millenium</t>
  </si>
  <si>
    <t>Kamate</t>
  </si>
  <si>
    <t>Kamate nerezidentima</t>
  </si>
  <si>
    <t>UKUPNO                     04</t>
  </si>
  <si>
    <t>UKUPNO                     03</t>
  </si>
  <si>
    <t>UKUPNO                     06</t>
  </si>
  <si>
    <t xml:space="preserve">Kapitalni izdaci </t>
  </si>
  <si>
    <t xml:space="preserve">ZAVRŠNI RAČUN </t>
  </si>
  <si>
    <t>Ek.</t>
  </si>
  <si>
    <t>OSTVARENO</t>
  </si>
  <si>
    <t>%</t>
  </si>
  <si>
    <t>Član 5.</t>
  </si>
  <si>
    <t>II             POSEBNI DIO</t>
  </si>
  <si>
    <t>Porezi na imovinu</t>
  </si>
  <si>
    <t>Porez na promet nepokretnosti i prava</t>
  </si>
  <si>
    <t>Lokalni porezi</t>
  </si>
  <si>
    <t>Prihodi koje svojom djelatnošću ostvare organi lokane uprave</t>
  </si>
  <si>
    <t>Ostali prihodi</t>
  </si>
  <si>
    <t>Prodaja nepokretnosti u korist budžeta Opštine</t>
  </si>
  <si>
    <t>DONACIJE I TRANSFERI</t>
  </si>
  <si>
    <t>Transferi od Budžeta Republike</t>
  </si>
  <si>
    <t>Transferi od Egalizacionog fonda</t>
  </si>
  <si>
    <t xml:space="preserve"> </t>
  </si>
  <si>
    <t>Doprinosi na teret zaoposlenog</t>
  </si>
  <si>
    <t>Otpremnine</t>
  </si>
  <si>
    <t>Naknade odbornicima</t>
  </si>
  <si>
    <t>Rashodi za energiju</t>
  </si>
  <si>
    <t>Bankarske usluge - provizija</t>
  </si>
  <si>
    <t>Transferi nevladinim organizacijama</t>
  </si>
  <si>
    <t>Izdaci za lokalnu infrastrukturu</t>
  </si>
  <si>
    <t>Rashodi iz prethodnih godina</t>
  </si>
  <si>
    <t>PREDSJEDNIK SKUPŠTINE</t>
  </si>
  <si>
    <t>Dr Đorđe Suhih</t>
  </si>
  <si>
    <t>Naknade za korišćenje građevin. zemljišta</t>
  </si>
  <si>
    <t>Porez na prihode od imovine i imovin. prava</t>
  </si>
  <si>
    <t>SKUPŠTINA GLAVNOG GRADA - PODGORICE</t>
  </si>
  <si>
    <t>Porez na igre i sreću</t>
  </si>
  <si>
    <t>Primici od koncesionih naknada za korišć.prirodnih dobara koje daje Republika 30 %</t>
  </si>
  <si>
    <t>Naknade za uređenje građevin.zemljišta</t>
  </si>
  <si>
    <t>Naknada za izgradnju i održ.lokal.puteva</t>
  </si>
  <si>
    <t>Kamate zbog neblagovremenog plaćanja lokalnih poreza</t>
  </si>
  <si>
    <t>Prihodi od zakupa poslovnih prostora</t>
  </si>
  <si>
    <t>Sredstva prenesena iz predhodne godine</t>
  </si>
  <si>
    <t>POZAJMICE I KREDITI</t>
  </si>
  <si>
    <t>Takse</t>
  </si>
  <si>
    <t>Naknade</t>
  </si>
  <si>
    <t>Ostali primici</t>
  </si>
  <si>
    <t>Transferi</t>
  </si>
  <si>
    <t>Primici od otplate kredita i sredstva prenesena iz predhodne godine</t>
  </si>
  <si>
    <t>PRIMICI OD PRODAJE IMOVINE</t>
  </si>
  <si>
    <t>Primici  od prodaje nefinansijske imovine</t>
  </si>
  <si>
    <t>Primici  od prodaje finansijske imovine</t>
  </si>
  <si>
    <t>Prodaja hartija od vrijednosti</t>
  </si>
  <si>
    <t>Pozajmice i krediti od inostranih izvora</t>
  </si>
  <si>
    <r>
      <t xml:space="preserve">Primici i izdaci Budžeta za 2007. godinu ostvareni su u iznosima:                                                                         Primici.......................................................................................            </t>
    </r>
    <r>
      <rPr>
        <b/>
        <sz val="11"/>
        <rFont val="Arial"/>
        <family val="2"/>
      </rPr>
      <t xml:space="preserve">77.941.483,52 €  </t>
    </r>
    <r>
      <rPr>
        <sz val="11"/>
        <rFont val="Arial"/>
        <family val="2"/>
      </rPr>
      <t xml:space="preserve">                                                                                               Izdaci........................................................................................ </t>
    </r>
    <r>
      <rPr>
        <b/>
        <sz val="11"/>
        <rFont val="Arial"/>
        <family val="2"/>
      </rPr>
      <t xml:space="preserve">            65.623.338,99 €           </t>
    </r>
    <r>
      <rPr>
        <sz val="11"/>
        <rFont val="Arial"/>
        <family val="2"/>
      </rPr>
      <t xml:space="preserve">                                                                                Razlika primitaka i izdataka na dan 31.12.2007.godine........................</t>
    </r>
    <r>
      <rPr>
        <b/>
        <sz val="11"/>
        <rFont val="Arial"/>
        <family val="2"/>
      </rPr>
      <t xml:space="preserve">12.318.144,53 € </t>
    </r>
    <r>
      <rPr>
        <sz val="11"/>
        <rFont val="Arial"/>
        <family val="2"/>
      </rPr>
      <t xml:space="preserve">                                                                    </t>
    </r>
  </si>
  <si>
    <r>
      <t xml:space="preserve">Razlika između ostvarenih primitaka i izdataka u iznosu od </t>
    </r>
    <r>
      <rPr>
        <b/>
        <sz val="11"/>
        <rFont val="Arial"/>
        <family val="2"/>
      </rPr>
      <t>12.318.144,53 €</t>
    </r>
    <r>
      <rPr>
        <sz val="11"/>
        <rFont val="Arial"/>
        <family val="2"/>
      </rPr>
      <t xml:space="preserve">  prenosi se kao prihod Budžeta Glavnog grada Podgorice za 2008. godinu. Od ukupno prenesenih sredstava za 2008. godinu, sredstva oročena kod poslovnih banaka, na dan 31.12.2007. godine, iznose </t>
    </r>
    <r>
      <rPr>
        <b/>
        <sz val="11"/>
        <rFont val="Arial"/>
        <family val="2"/>
      </rPr>
      <t>10.611.320,00 €</t>
    </r>
    <r>
      <rPr>
        <sz val="11"/>
        <rFont val="Arial"/>
        <family val="2"/>
      </rPr>
      <t>.</t>
    </r>
  </si>
  <si>
    <r>
      <t xml:space="preserve">Na osnovu člana 55 Zakona o finansiranju lokalne samouprave ("Službeni list RCG", broj 42/03) i člana  48  stav  1  alineja  6  Statuta Glavnog  grada  (" Službeni list RCG - opštinski propisi ", broj  28/06 ), Skupština Glavnog grada-Podgorice, na sjednici održanoj 03., 10., 16. i 17. 07. 2008. godine, </t>
    </r>
    <r>
      <rPr>
        <b/>
        <sz val="11"/>
        <rFont val="Arial"/>
        <family val="2"/>
      </rPr>
      <t xml:space="preserve">d o n i j e l a   je </t>
    </r>
    <r>
      <rPr>
        <sz val="11"/>
        <rFont val="Arial"/>
        <family val="2"/>
      </rPr>
      <t>-</t>
    </r>
  </si>
  <si>
    <t>Broj:01-030/08-763</t>
  </si>
  <si>
    <t>Podgorica, 17.07. 2008.godine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</si>
  <si>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</si>
  <si>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Doprinosi na teret zaposlenog</t>
  </si>
  <si>
    <t>Doprinosi na teret poslodavca</t>
  </si>
  <si>
    <t>Bruto zarade i doprinosi na teret poslodavca</t>
  </si>
  <si>
    <t>Naknada za zimnicu</t>
  </si>
  <si>
    <t>Ostala lična primanja</t>
  </si>
  <si>
    <t xml:space="preserve">Rashodi za materijal </t>
  </si>
  <si>
    <t xml:space="preserve">Rashodi za službena putovanja </t>
  </si>
  <si>
    <t>Rashodi za reprezentaciju</t>
  </si>
  <si>
    <t>Rashodi za telefonske usluge</t>
  </si>
  <si>
    <t>Rashodi za materijal i usluge</t>
  </si>
  <si>
    <t>Transferi pojedincima</t>
  </si>
  <si>
    <t>Transferi institucijama, pojedincima, nevladinom i javnom sektoru</t>
  </si>
  <si>
    <t>Rashodi za materijal</t>
  </si>
  <si>
    <t>Transferi političkim partijama, strankama i udruženjima</t>
  </si>
  <si>
    <t>Bankarske usluge/provizije</t>
  </si>
  <si>
    <t>Kamate rezidentima</t>
  </si>
  <si>
    <t>Transferi ostalim institucijama</t>
  </si>
  <si>
    <t>Transferi opštinama</t>
  </si>
  <si>
    <t>Transferi javnim preduzećima</t>
  </si>
  <si>
    <t xml:space="preserve">Izdaci za lokalnu infrastrukturu </t>
  </si>
  <si>
    <t>Izdaci za građevinske objekte</t>
  </si>
  <si>
    <t>Izdaci za opremu</t>
  </si>
  <si>
    <t>Rashodi iz prethodne godine</t>
  </si>
  <si>
    <t>Otplata obaveza iz prethodnih godina</t>
  </si>
  <si>
    <t>Rezerve</t>
  </si>
  <si>
    <t>Rashodi za poštanske usluge</t>
  </si>
  <si>
    <t>UKUPNO                     08</t>
  </si>
  <si>
    <t xml:space="preserve">Ostale naknade </t>
  </si>
  <si>
    <t>UKUPNO                     10</t>
  </si>
  <si>
    <t>UKUPNO                     11</t>
  </si>
  <si>
    <t>UKUPNO                     12</t>
  </si>
  <si>
    <t>UKUPNO                     13</t>
  </si>
  <si>
    <t>UKUPNO                     14</t>
  </si>
  <si>
    <t>Rashodi za telefonske  usluge</t>
  </si>
  <si>
    <t>UKUPNO                     15</t>
  </si>
  <si>
    <t>Troškovi zakupa za trening</t>
  </si>
  <si>
    <t>UKUPNO                     16</t>
  </si>
  <si>
    <t>UKUPNO                    19</t>
  </si>
  <si>
    <t>UKUPNO                    20</t>
  </si>
  <si>
    <t>Rashodi za robu i materijal</t>
  </si>
  <si>
    <t>Tekuće održavanje</t>
  </si>
  <si>
    <t>Ostali izdaci</t>
  </si>
  <si>
    <t>UKUPNO                    22</t>
  </si>
  <si>
    <t>Troškovi održavanja računarske opreme</t>
  </si>
  <si>
    <t>UKUPNO                    24</t>
  </si>
  <si>
    <t>UKUPNO                    25</t>
  </si>
  <si>
    <t>SLUŽBA GRADONAČELNIKA</t>
  </si>
  <si>
    <t>SLUŽBA GLAVNOG ADMINISTRATORA</t>
  </si>
  <si>
    <t>SLUŽBA MENADŽERA</t>
  </si>
  <si>
    <t>SLUŽBA SKUPŠTINE</t>
  </si>
  <si>
    <t>Naknade skupštinskim odbornicima</t>
  </si>
  <si>
    <t>Renta</t>
  </si>
  <si>
    <t>SEKRETARIJAT ZA FINANSIJE</t>
  </si>
  <si>
    <t>Transferi nevladinim i drugim organizacijama, političkim partijama, strankama i udruženjima</t>
  </si>
  <si>
    <t>Uređenje gradskog zemljišta i lokalnih puteva</t>
  </si>
  <si>
    <t>UPRAVA LOKALNIH JAVNIH PRIHODA</t>
  </si>
  <si>
    <t>SEKRETARIJAT ZA RAZVOJ PREDUZETNIŠTVA</t>
  </si>
  <si>
    <t>SEKRETARIJAT ZA SOCIJALNO STARANJE</t>
  </si>
  <si>
    <t>JU ZA BRIGU O DJECI "DJEČJI SAVEZ"</t>
  </si>
  <si>
    <t>SEKRETARIJAT ZA KULTURU I SPORT</t>
  </si>
  <si>
    <t>JU "MUZEJI I GALERIJE"</t>
  </si>
  <si>
    <t>JU "GRADSKO POZORIŠTE"</t>
  </si>
  <si>
    <t>JU KIC "BUDO TOMOVIĆ"</t>
  </si>
  <si>
    <t>JU KIC "ZETA"</t>
  </si>
  <si>
    <t>JU KIC "MALESIJA"</t>
  </si>
  <si>
    <t>JP CENTAR "MORAČA"</t>
  </si>
  <si>
    <t>UKUPNO                     17</t>
  </si>
  <si>
    <t>JP "GRADSKI STADION"</t>
  </si>
  <si>
    <t>UKUPNO                     18</t>
  </si>
  <si>
    <t>SEKRETARIJAT ZA LOKALNU SAMOUPRAVU</t>
  </si>
  <si>
    <t>SEKRETARIJAT ZA PLANIRANJE I UREĐENJE PROSTORA I ZAŠTITU ŽIVOTNE SREDINE</t>
  </si>
  <si>
    <t>SEKRETARIJAT ZA KOMUNALNE POSLOVE I SAOBRAĆAJ</t>
  </si>
  <si>
    <t>UKUPNO                    21</t>
  </si>
  <si>
    <t>KOMUNALNA POLICIJA</t>
  </si>
  <si>
    <t>SLUŽBA ZA ZAJEDNIČKE POSLOVE</t>
  </si>
  <si>
    <t>UKUPNO                   23</t>
  </si>
  <si>
    <t>DIREKCIJA ZA IMOVINU</t>
  </si>
  <si>
    <t>CENTAR ZA INFORMACIONI SISTEM</t>
  </si>
  <si>
    <t>SLUŽBA ZAŠTITE</t>
  </si>
  <si>
    <t>UKUPNO                    26</t>
  </si>
  <si>
    <t>Izdaci za uređenje zemljišta</t>
  </si>
  <si>
    <t>BUDŽETA GLAVNOG GRADA PODGORICE ZA 2007. GODINU</t>
  </si>
  <si>
    <t>Primici po vrstama i njihov raspored po namjenama koji se iskazuju u Bilansu primitaka i izdataka Budžeta Glavnog grada Podgorice za 2007. godinu, ostvareni su u slijedećim iznosima:</t>
  </si>
  <si>
    <r>
      <t xml:space="preserve">Raspored primitaka po potrošačkim jedinicama i osnovnim namjenama, koje se iskazuju u </t>
    </r>
    <r>
      <rPr>
        <b/>
        <sz val="10"/>
        <rFont val="Arial"/>
        <family val="2"/>
      </rPr>
      <t>Posebnom dijelu</t>
    </r>
    <r>
      <rPr>
        <sz val="10"/>
        <rFont val="Arial"/>
        <family val="0"/>
      </rPr>
      <t xml:space="preserve"> Završnog računa Budžeta Glavnog grada Podgorice za 2007. godinu, ostvaren je u slijedećim iznosima:</t>
    </r>
  </si>
  <si>
    <t xml:space="preserve">               Završni račun Budžeta Glavnog grada Podgorice za 2007. godinu, stupa na snagu osmog dana od dana objavljivanja u " Službenom listu CG - opštinski propisi " .</t>
  </si>
  <si>
    <t>JU NB "RADOSAV LJUMOVIĆ"</t>
  </si>
  <si>
    <t>UKUPNO                     09</t>
  </si>
</sst>
</file>

<file path=xl/styles.xml><?xml version="1.0" encoding="utf-8"?>
<styleSheet xmlns="http://schemas.openxmlformats.org/spreadsheetml/2006/main">
  <numFmts count="4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.00;[Red]#,##0.00"/>
    <numFmt numFmtId="195" formatCode="0_);[Red]\(0\)"/>
    <numFmt numFmtId="196" formatCode="00"/>
    <numFmt numFmtId="197" formatCode="000"/>
    <numFmt numFmtId="198" formatCode="0000"/>
    <numFmt numFmtId="199" formatCode="#,##0;[Red]#,##0"/>
  </numFmts>
  <fonts count="46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 Black"/>
      <family val="2"/>
    </font>
    <font>
      <b/>
      <sz val="10"/>
      <name val="Arial Black"/>
      <family val="2"/>
    </font>
    <font>
      <b/>
      <i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i/>
      <sz val="12"/>
      <name val="Arial Black"/>
      <family val="2"/>
    </font>
    <font>
      <b/>
      <i/>
      <sz val="9"/>
      <name val="Arial"/>
      <family val="2"/>
    </font>
    <font>
      <i/>
      <sz val="12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i/>
      <sz val="13"/>
      <name val="Arial Black"/>
      <family val="2"/>
    </font>
    <font>
      <b/>
      <i/>
      <sz val="11"/>
      <name val="Arial"/>
      <family val="2"/>
    </font>
    <font>
      <sz val="10"/>
      <name val="Arial Black"/>
      <family val="2"/>
    </font>
    <font>
      <b/>
      <i/>
      <sz val="10"/>
      <name val="Arial Black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double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medium"/>
      <top style="double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3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7" borderId="1" applyNumberFormat="0" applyAlignment="0" applyProtection="0"/>
    <xf numFmtId="0" fontId="40" fillId="0" borderId="6" applyNumberFormat="0" applyFill="0" applyAlignment="0" applyProtection="0"/>
    <xf numFmtId="0" fontId="41" fillId="22" borderId="0" applyNumberFormat="0" applyBorder="0" applyAlignment="0" applyProtection="0"/>
    <xf numFmtId="0" fontId="0" fillId="23" borderId="7" applyNumberFormat="0" applyFont="0" applyAlignment="0" applyProtection="0"/>
    <xf numFmtId="0" fontId="42" fillId="20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64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14" xfId="0" applyBorder="1" applyAlignment="1">
      <alignment wrapText="1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 wrapText="1"/>
    </xf>
    <xf numFmtId="0" fontId="0" fillId="0" borderId="17" xfId="0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7" fillId="0" borderId="0" xfId="0" applyFont="1" applyBorder="1" applyAlignment="1">
      <alignment/>
    </xf>
    <xf numFmtId="194" fontId="1" fillId="0" borderId="0" xfId="0" applyNumberFormat="1" applyFont="1" applyBorder="1" applyAlignment="1">
      <alignment/>
    </xf>
    <xf numFmtId="0" fontId="0" fillId="0" borderId="2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1" fillId="0" borderId="21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4" fillId="0" borderId="0" xfId="0" applyFont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4" xfId="0" applyBorder="1" applyAlignment="1">
      <alignment/>
    </xf>
    <xf numFmtId="194" fontId="0" fillId="0" borderId="26" xfId="0" applyNumberFormat="1" applyFill="1" applyBorder="1" applyAlignment="1">
      <alignment/>
    </xf>
    <xf numFmtId="194" fontId="1" fillId="0" borderId="26" xfId="0" applyNumberFormat="1" applyFont="1" applyFill="1" applyBorder="1" applyAlignment="1">
      <alignment/>
    </xf>
    <xf numFmtId="194" fontId="1" fillId="0" borderId="14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194" fontId="0" fillId="0" borderId="14" xfId="0" applyNumberFormat="1" applyBorder="1" applyAlignment="1">
      <alignment/>
    </xf>
    <xf numFmtId="194" fontId="1" fillId="0" borderId="13" xfId="0" applyNumberFormat="1" applyFont="1" applyFill="1" applyBorder="1" applyAlignment="1">
      <alignment/>
    </xf>
    <xf numFmtId="0" fontId="5" fillId="0" borderId="14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5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horizontal="left" wrapText="1"/>
    </xf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194" fontId="1" fillId="0" borderId="0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6" fillId="0" borderId="14" xfId="0" applyFont="1" applyFill="1" applyBorder="1" applyAlignment="1">
      <alignment wrapText="1"/>
    </xf>
    <xf numFmtId="0" fontId="0" fillId="0" borderId="18" xfId="0" applyFill="1" applyBorder="1" applyAlignment="1">
      <alignment horizontal="center"/>
    </xf>
    <xf numFmtId="0" fontId="7" fillId="0" borderId="17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197" fontId="0" fillId="0" borderId="17" xfId="0" applyNumberFormat="1" applyFill="1" applyBorder="1" applyAlignment="1">
      <alignment/>
    </xf>
    <xf numFmtId="197" fontId="9" fillId="0" borderId="17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0" fillId="0" borderId="20" xfId="0" applyFill="1" applyBorder="1" applyAlignment="1">
      <alignment wrapText="1"/>
    </xf>
    <xf numFmtId="0" fontId="6" fillId="0" borderId="18" xfId="0" applyFont="1" applyFill="1" applyBorder="1" applyAlignment="1">
      <alignment wrapText="1"/>
    </xf>
    <xf numFmtId="0" fontId="0" fillId="0" borderId="21" xfId="0" applyFont="1" applyFill="1" applyBorder="1" applyAlignment="1">
      <alignment horizontal="left"/>
    </xf>
    <xf numFmtId="0" fontId="0" fillId="0" borderId="0" xfId="0" applyBorder="1" applyAlignment="1">
      <alignment wrapText="1"/>
    </xf>
    <xf numFmtId="194" fontId="0" fillId="0" borderId="15" xfId="0" applyNumberFormat="1" applyFont="1" applyFill="1" applyBorder="1" applyAlignment="1">
      <alignment/>
    </xf>
    <xf numFmtId="194" fontId="0" fillId="0" borderId="33" xfId="0" applyNumberFormat="1" applyFont="1" applyFill="1" applyBorder="1" applyAlignment="1">
      <alignment/>
    </xf>
    <xf numFmtId="0" fontId="17" fillId="0" borderId="14" xfId="0" applyFont="1" applyFill="1" applyBorder="1" applyAlignment="1">
      <alignment horizontal="center" wrapText="1"/>
    </xf>
    <xf numFmtId="194" fontId="0" fillId="0" borderId="14" xfId="0" applyNumberFormat="1" applyFill="1" applyBorder="1" applyAlignment="1">
      <alignment/>
    </xf>
    <xf numFmtId="194" fontId="0" fillId="0" borderId="13" xfId="0" applyNumberFormat="1" applyFill="1" applyBorder="1" applyAlignment="1">
      <alignment/>
    </xf>
    <xf numFmtId="194" fontId="0" fillId="0" borderId="18" xfId="0" applyNumberFormat="1" applyFill="1" applyBorder="1" applyAlignment="1">
      <alignment/>
    </xf>
    <xf numFmtId="194" fontId="0" fillId="0" borderId="14" xfId="0" applyNumberFormat="1" applyFill="1" applyBorder="1" applyAlignment="1">
      <alignment horizontal="right"/>
    </xf>
    <xf numFmtId="194" fontId="1" fillId="0" borderId="34" xfId="0" applyNumberFormat="1" applyFont="1" applyFill="1" applyBorder="1" applyAlignment="1">
      <alignment/>
    </xf>
    <xf numFmtId="194" fontId="1" fillId="0" borderId="35" xfId="0" applyNumberFormat="1" applyFont="1" applyFill="1" applyBorder="1" applyAlignment="1">
      <alignment/>
    </xf>
    <xf numFmtId="0" fontId="1" fillId="0" borderId="27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194" fontId="10" fillId="0" borderId="36" xfId="0" applyNumberFormat="1" applyFont="1" applyFill="1" applyBorder="1" applyAlignment="1">
      <alignment/>
    </xf>
    <xf numFmtId="194" fontId="10" fillId="0" borderId="37" xfId="0" applyNumberFormat="1" applyFont="1" applyFill="1" applyBorder="1" applyAlignment="1">
      <alignment/>
    </xf>
    <xf numFmtId="194" fontId="1" fillId="0" borderId="38" xfId="0" applyNumberFormat="1" applyFont="1" applyFill="1" applyBorder="1" applyAlignment="1">
      <alignment/>
    </xf>
    <xf numFmtId="194" fontId="1" fillId="0" borderId="14" xfId="0" applyNumberFormat="1" applyFont="1" applyFill="1" applyBorder="1" applyAlignment="1">
      <alignment/>
    </xf>
    <xf numFmtId="0" fontId="0" fillId="0" borderId="18" xfId="0" applyFill="1" applyBorder="1" applyAlignment="1">
      <alignment wrapText="1"/>
    </xf>
    <xf numFmtId="194" fontId="0" fillId="0" borderId="19" xfId="0" applyNumberFormat="1" applyFill="1" applyBorder="1" applyAlignment="1">
      <alignment/>
    </xf>
    <xf numFmtId="194" fontId="0" fillId="0" borderId="16" xfId="0" applyNumberFormat="1" applyFill="1" applyBorder="1" applyAlignment="1">
      <alignment/>
    </xf>
    <xf numFmtId="194" fontId="1" fillId="0" borderId="16" xfId="0" applyNumberFormat="1" applyFont="1" applyFill="1" applyBorder="1" applyAlignment="1">
      <alignment/>
    </xf>
    <xf numFmtId="194" fontId="1" fillId="0" borderId="39" xfId="0" applyNumberFormat="1" applyFont="1" applyFill="1" applyBorder="1" applyAlignment="1">
      <alignment/>
    </xf>
    <xf numFmtId="194" fontId="0" fillId="0" borderId="14" xfId="0" applyNumberFormat="1" applyFont="1" applyFill="1" applyBorder="1" applyAlignment="1">
      <alignment/>
    </xf>
    <xf numFmtId="194" fontId="0" fillId="0" borderId="18" xfId="0" applyNumberFormat="1" applyFont="1" applyFill="1" applyBorder="1" applyAlignment="1">
      <alignment/>
    </xf>
    <xf numFmtId="196" fontId="19" fillId="0" borderId="40" xfId="0" applyNumberFormat="1" applyFont="1" applyFill="1" applyBorder="1" applyAlignment="1">
      <alignment horizontal="center"/>
    </xf>
    <xf numFmtId="194" fontId="0" fillId="0" borderId="39" xfId="0" applyNumberFormat="1" applyFill="1" applyBorder="1" applyAlignment="1">
      <alignment/>
    </xf>
    <xf numFmtId="194" fontId="0" fillId="0" borderId="19" xfId="0" applyNumberFormat="1" applyFont="1" applyFill="1" applyBorder="1" applyAlignment="1">
      <alignment horizontal="right"/>
    </xf>
    <xf numFmtId="194" fontId="0" fillId="0" borderId="20" xfId="0" applyNumberFormat="1" applyFont="1" applyFill="1" applyBorder="1" applyAlignment="1">
      <alignment/>
    </xf>
    <xf numFmtId="194" fontId="10" fillId="0" borderId="25" xfId="0" applyNumberFormat="1" applyFont="1" applyFill="1" applyBorder="1" applyAlignment="1">
      <alignment/>
    </xf>
    <xf numFmtId="194" fontId="10" fillId="0" borderId="36" xfId="0" applyNumberFormat="1" applyFont="1" applyFill="1" applyBorder="1" applyAlignment="1">
      <alignment/>
    </xf>
    <xf numFmtId="194" fontId="1" fillId="0" borderId="41" xfId="0" applyNumberFormat="1" applyFont="1" applyFill="1" applyBorder="1" applyAlignment="1">
      <alignment/>
    </xf>
    <xf numFmtId="194" fontId="1" fillId="0" borderId="42" xfId="0" applyNumberFormat="1" applyFont="1" applyFill="1" applyBorder="1" applyAlignment="1">
      <alignment/>
    </xf>
    <xf numFmtId="194" fontId="0" fillId="0" borderId="16" xfId="0" applyNumberFormat="1" applyFill="1" applyBorder="1" applyAlignment="1">
      <alignment horizontal="right"/>
    </xf>
    <xf numFmtId="194" fontId="0" fillId="0" borderId="19" xfId="0" applyNumberFormat="1" applyFont="1" applyFill="1" applyBorder="1" applyAlignment="1">
      <alignment/>
    </xf>
    <xf numFmtId="194" fontId="0" fillId="0" borderId="16" xfId="0" applyNumberFormat="1" applyFont="1" applyFill="1" applyBorder="1" applyAlignment="1">
      <alignment/>
    </xf>
    <xf numFmtId="194" fontId="10" fillId="0" borderId="43" xfId="0" applyNumberFormat="1" applyFont="1" applyFill="1" applyBorder="1" applyAlignment="1">
      <alignment/>
    </xf>
    <xf numFmtId="194" fontId="10" fillId="0" borderId="44" xfId="0" applyNumberFormat="1" applyFont="1" applyFill="1" applyBorder="1" applyAlignment="1">
      <alignment/>
    </xf>
    <xf numFmtId="196" fontId="19" fillId="0" borderId="45" xfId="0" applyNumberFormat="1" applyFont="1" applyFill="1" applyBorder="1" applyAlignment="1">
      <alignment horizontal="center"/>
    </xf>
    <xf numFmtId="0" fontId="0" fillId="0" borderId="38" xfId="0" applyFill="1" applyBorder="1" applyAlignment="1">
      <alignment/>
    </xf>
    <xf numFmtId="194" fontId="0" fillId="0" borderId="46" xfId="0" applyNumberFormat="1" applyFont="1" applyFill="1" applyBorder="1" applyAlignment="1">
      <alignment/>
    </xf>
    <xf numFmtId="194" fontId="1" fillId="0" borderId="20" xfId="0" applyNumberFormat="1" applyFont="1" applyFill="1" applyBorder="1" applyAlignment="1">
      <alignment/>
    </xf>
    <xf numFmtId="194" fontId="10" fillId="0" borderId="30" xfId="0" applyNumberFormat="1" applyFont="1" applyFill="1" applyBorder="1" applyAlignment="1">
      <alignment/>
    </xf>
    <xf numFmtId="194" fontId="0" fillId="0" borderId="14" xfId="0" applyNumberFormat="1" applyFont="1" applyFill="1" applyBorder="1" applyAlignment="1">
      <alignment horizontal="right"/>
    </xf>
    <xf numFmtId="194" fontId="0" fillId="0" borderId="16" xfId="0" applyNumberFormat="1" applyFill="1" applyBorder="1" applyAlignment="1">
      <alignment wrapText="1"/>
    </xf>
    <xf numFmtId="194" fontId="0" fillId="0" borderId="16" xfId="0" applyNumberFormat="1" applyFont="1" applyFill="1" applyBorder="1" applyAlignment="1">
      <alignment horizontal="right"/>
    </xf>
    <xf numFmtId="194" fontId="0" fillId="0" borderId="16" xfId="0" applyNumberFormat="1" applyFont="1" applyFill="1" applyBorder="1" applyAlignment="1">
      <alignment horizontal="right"/>
    </xf>
    <xf numFmtId="194" fontId="25" fillId="0" borderId="43" xfId="0" applyNumberFormat="1" applyFont="1" applyFill="1" applyBorder="1" applyAlignment="1">
      <alignment/>
    </xf>
    <xf numFmtId="0" fontId="1" fillId="0" borderId="30" xfId="0" applyFont="1" applyBorder="1" applyAlignment="1">
      <alignment horizontal="center"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 horizontal="left"/>
    </xf>
    <xf numFmtId="0" fontId="11" fillId="0" borderId="14" xfId="0" applyNumberFormat="1" applyFont="1" applyFill="1" applyBorder="1" applyAlignment="1">
      <alignment horizontal="left" wrapText="1"/>
    </xf>
    <xf numFmtId="194" fontId="1" fillId="0" borderId="25" xfId="0" applyNumberFormat="1" applyFont="1" applyBorder="1" applyAlignment="1">
      <alignment/>
    </xf>
    <xf numFmtId="194" fontId="0" fillId="0" borderId="14" xfId="0" applyNumberFormat="1" applyFont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1" fillId="0" borderId="12" xfId="0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0" fontId="1" fillId="0" borderId="44" xfId="0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194" fontId="1" fillId="0" borderId="25" xfId="0" applyNumberFormat="1" applyFont="1" applyFill="1" applyBorder="1" applyAlignment="1">
      <alignment/>
    </xf>
    <xf numFmtId="0" fontId="0" fillId="0" borderId="0" xfId="0" applyFill="1" applyAlignment="1">
      <alignment wrapText="1"/>
    </xf>
    <xf numFmtId="0" fontId="1" fillId="0" borderId="11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20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1" fillId="0" borderId="44" xfId="0" applyFont="1" applyBorder="1" applyAlignment="1">
      <alignment/>
    </xf>
    <xf numFmtId="0" fontId="0" fillId="0" borderId="26" xfId="0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1" xfId="0" applyFill="1" applyBorder="1" applyAlignment="1">
      <alignment/>
    </xf>
    <xf numFmtId="194" fontId="0" fillId="0" borderId="47" xfId="0" applyNumberFormat="1" applyFont="1" applyFill="1" applyBorder="1" applyAlignment="1">
      <alignment/>
    </xf>
    <xf numFmtId="194" fontId="1" fillId="0" borderId="14" xfId="0" applyNumberFormat="1" applyFont="1" applyFill="1" applyBorder="1" applyAlignment="1">
      <alignment horizontal="right"/>
    </xf>
    <xf numFmtId="0" fontId="0" fillId="0" borderId="17" xfId="0" applyBorder="1" applyAlignment="1">
      <alignment wrapText="1"/>
    </xf>
    <xf numFmtId="0" fontId="5" fillId="0" borderId="16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5" fillId="0" borderId="35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20" xfId="0" applyBorder="1" applyAlignment="1">
      <alignment/>
    </xf>
    <xf numFmtId="0" fontId="11" fillId="0" borderId="14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right"/>
    </xf>
    <xf numFmtId="0" fontId="18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0" fontId="10" fillId="0" borderId="48" xfId="0" applyFont="1" applyBorder="1" applyAlignment="1">
      <alignment horizontal="center"/>
    </xf>
    <xf numFmtId="194" fontId="0" fillId="0" borderId="20" xfId="0" applyNumberFormat="1" applyBorder="1" applyAlignment="1">
      <alignment/>
    </xf>
    <xf numFmtId="4" fontId="0" fillId="0" borderId="20" xfId="0" applyNumberFormat="1" applyFont="1" applyFill="1" applyBorder="1" applyAlignment="1">
      <alignment/>
    </xf>
    <xf numFmtId="194" fontId="1" fillId="0" borderId="20" xfId="0" applyNumberFormat="1" applyFont="1" applyBorder="1" applyAlignment="1">
      <alignment/>
    </xf>
    <xf numFmtId="4" fontId="4" fillId="0" borderId="48" xfId="0" applyNumberFormat="1" applyFont="1" applyBorder="1" applyAlignment="1">
      <alignment/>
    </xf>
    <xf numFmtId="194" fontId="10" fillId="0" borderId="0" xfId="0" applyNumberFormat="1" applyFont="1" applyFill="1" applyBorder="1" applyAlignment="1">
      <alignment/>
    </xf>
    <xf numFmtId="194" fontId="0" fillId="0" borderId="19" xfId="0" applyNumberForma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4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/>
    </xf>
    <xf numFmtId="194" fontId="25" fillId="0" borderId="0" xfId="0" applyNumberFormat="1" applyFont="1" applyFill="1" applyBorder="1" applyAlignment="1">
      <alignment/>
    </xf>
    <xf numFmtId="0" fontId="10" fillId="0" borderId="30" xfId="0" applyFont="1" applyFill="1" applyBorder="1" applyAlignment="1">
      <alignment horizontal="center" wrapText="1"/>
    </xf>
    <xf numFmtId="0" fontId="10" fillId="0" borderId="30" xfId="0" applyFont="1" applyFill="1" applyBorder="1" applyAlignment="1">
      <alignment wrapText="1"/>
    </xf>
    <xf numFmtId="194" fontId="10" fillId="0" borderId="0" xfId="0" applyNumberFormat="1" applyFont="1" applyFill="1" applyBorder="1" applyAlignment="1">
      <alignment/>
    </xf>
    <xf numFmtId="194" fontId="0" fillId="0" borderId="46" xfId="0" applyNumberFormat="1" applyFill="1" applyBorder="1" applyAlignment="1">
      <alignment/>
    </xf>
    <xf numFmtId="0" fontId="0" fillId="0" borderId="28" xfId="0" applyFill="1" applyBorder="1" applyAlignment="1">
      <alignment/>
    </xf>
    <xf numFmtId="0" fontId="1" fillId="0" borderId="28" xfId="0" applyFont="1" applyFill="1" applyBorder="1" applyAlignment="1">
      <alignment horizontal="center"/>
    </xf>
    <xf numFmtId="0" fontId="1" fillId="0" borderId="28" xfId="0" applyFont="1" applyFill="1" applyBorder="1" applyAlignment="1">
      <alignment/>
    </xf>
    <xf numFmtId="194" fontId="1" fillId="0" borderId="28" xfId="0" applyNumberFormat="1" applyFont="1" applyFill="1" applyBorder="1" applyAlignment="1">
      <alignment/>
    </xf>
    <xf numFmtId="194" fontId="1" fillId="0" borderId="49" xfId="0" applyNumberFormat="1" applyFont="1" applyFill="1" applyBorder="1" applyAlignment="1">
      <alignment/>
    </xf>
    <xf numFmtId="194" fontId="1" fillId="0" borderId="48" xfId="0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194" fontId="0" fillId="0" borderId="21" xfId="0" applyNumberFormat="1" applyFont="1" applyFill="1" applyBorder="1" applyAlignment="1">
      <alignment/>
    </xf>
    <xf numFmtId="194" fontId="1" fillId="0" borderId="27" xfId="0" applyNumberFormat="1" applyFont="1" applyFill="1" applyBorder="1" applyAlignment="1">
      <alignment horizontal="center"/>
    </xf>
    <xf numFmtId="0" fontId="1" fillId="0" borderId="29" xfId="0" applyNumberFormat="1" applyFont="1" applyFill="1" applyBorder="1" applyAlignment="1">
      <alignment horizontal="center"/>
    </xf>
    <xf numFmtId="194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1" fillId="0" borderId="51" xfId="0" applyFont="1" applyBorder="1" applyAlignment="1">
      <alignment wrapText="1"/>
    </xf>
    <xf numFmtId="0" fontId="1" fillId="0" borderId="51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50" xfId="0" applyFont="1" applyBorder="1" applyAlignment="1">
      <alignment wrapText="1"/>
    </xf>
    <xf numFmtId="0" fontId="5" fillId="0" borderId="5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1" fillId="0" borderId="34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6" xfId="0" applyFill="1" applyBorder="1" applyAlignment="1">
      <alignment/>
    </xf>
    <xf numFmtId="0" fontId="7" fillId="0" borderId="34" xfId="0" applyFont="1" applyFill="1" applyBorder="1" applyAlignment="1">
      <alignment horizontal="center"/>
    </xf>
    <xf numFmtId="0" fontId="0" fillId="0" borderId="17" xfId="0" applyFill="1" applyBorder="1" applyAlignment="1">
      <alignment wrapText="1"/>
    </xf>
    <xf numFmtId="194" fontId="1" fillId="0" borderId="21" xfId="0" applyNumberFormat="1" applyFont="1" applyFill="1" applyBorder="1" applyAlignment="1">
      <alignment/>
    </xf>
    <xf numFmtId="194" fontId="1" fillId="0" borderId="18" xfId="0" applyNumberFormat="1" applyFont="1" applyFill="1" applyBorder="1" applyAlignment="1">
      <alignment/>
    </xf>
    <xf numFmtId="194" fontId="1" fillId="0" borderId="19" xfId="0" applyNumberFormat="1" applyFont="1" applyFill="1" applyBorder="1" applyAlignment="1">
      <alignment/>
    </xf>
    <xf numFmtId="194" fontId="10" fillId="0" borderId="25" xfId="0" applyNumberFormat="1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4" fontId="0" fillId="0" borderId="19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/>
    </xf>
    <xf numFmtId="0" fontId="7" fillId="0" borderId="18" xfId="0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0" fontId="6" fillId="0" borderId="14" xfId="0" applyFont="1" applyFill="1" applyBorder="1" applyAlignment="1">
      <alignment/>
    </xf>
    <xf numFmtId="0" fontId="0" fillId="0" borderId="21" xfId="0" applyFont="1" applyFill="1" applyBorder="1" applyAlignment="1">
      <alignment wrapText="1"/>
    </xf>
    <xf numFmtId="4" fontId="0" fillId="0" borderId="19" xfId="0" applyNumberFormat="1" applyFont="1" applyFill="1" applyBorder="1" applyAlignment="1">
      <alignment horizontal="right" wrapText="1"/>
    </xf>
    <xf numFmtId="4" fontId="0" fillId="0" borderId="18" xfId="0" applyNumberFormat="1" applyFont="1" applyFill="1" applyBorder="1" applyAlignment="1">
      <alignment horizontal="right" wrapText="1"/>
    </xf>
    <xf numFmtId="0" fontId="0" fillId="0" borderId="17" xfId="0" applyFill="1" applyBorder="1" applyAlignment="1">
      <alignment/>
    </xf>
    <xf numFmtId="194" fontId="0" fillId="0" borderId="16" xfId="0" applyNumberFormat="1" applyFill="1" applyBorder="1" applyAlignment="1">
      <alignment/>
    </xf>
    <xf numFmtId="194" fontId="0" fillId="0" borderId="19" xfId="0" applyNumberFormat="1" applyFill="1" applyBorder="1" applyAlignment="1">
      <alignment horizontal="right"/>
    </xf>
    <xf numFmtId="194" fontId="0" fillId="0" borderId="18" xfId="0" applyNumberFormat="1" applyFont="1" applyFill="1" applyBorder="1" applyAlignment="1">
      <alignment horizontal="right"/>
    </xf>
    <xf numFmtId="194" fontId="0" fillId="0" borderId="0" xfId="0" applyNumberFormat="1" applyFont="1" applyFill="1" applyBorder="1" applyAlignment="1">
      <alignment horizontal="right"/>
    </xf>
    <xf numFmtId="194" fontId="10" fillId="0" borderId="43" xfId="0" applyNumberFormat="1" applyFont="1" applyFill="1" applyBorder="1" applyAlignment="1">
      <alignment/>
    </xf>
    <xf numFmtId="194" fontId="10" fillId="0" borderId="52" xfId="0" applyNumberFormat="1" applyFont="1" applyFill="1" applyBorder="1" applyAlignment="1">
      <alignment/>
    </xf>
    <xf numFmtId="194" fontId="22" fillId="0" borderId="52" xfId="0" applyNumberFormat="1" applyFont="1" applyFill="1" applyBorder="1" applyAlignment="1">
      <alignment/>
    </xf>
    <xf numFmtId="194" fontId="22" fillId="0" borderId="36" xfId="0" applyNumberFormat="1" applyFont="1" applyFill="1" applyBorder="1" applyAlignment="1">
      <alignment/>
    </xf>
    <xf numFmtId="0" fontId="0" fillId="0" borderId="18" xfId="0" applyFont="1" applyFill="1" applyBorder="1" applyAlignment="1">
      <alignment horizontal="left"/>
    </xf>
    <xf numFmtId="194" fontId="0" fillId="0" borderId="39" xfId="0" applyNumberFormat="1" applyFill="1" applyBorder="1" applyAlignment="1">
      <alignment horizontal="right"/>
    </xf>
    <xf numFmtId="0" fontId="0" fillId="0" borderId="33" xfId="0" applyFill="1" applyBorder="1" applyAlignment="1">
      <alignment horizontal="center"/>
    </xf>
    <xf numFmtId="194" fontId="10" fillId="0" borderId="53" xfId="0" applyNumberFormat="1" applyFont="1" applyFill="1" applyBorder="1" applyAlignment="1">
      <alignment/>
    </xf>
    <xf numFmtId="194" fontId="25" fillId="0" borderId="36" xfId="0" applyNumberFormat="1" applyFont="1" applyFill="1" applyBorder="1" applyAlignment="1">
      <alignment/>
    </xf>
    <xf numFmtId="2" fontId="0" fillId="0" borderId="54" xfId="0" applyNumberFormat="1" applyFill="1" applyBorder="1" applyAlignment="1">
      <alignment/>
    </xf>
    <xf numFmtId="2" fontId="0" fillId="0" borderId="0" xfId="0" applyNumberFormat="1" applyAlignment="1">
      <alignment/>
    </xf>
    <xf numFmtId="2" fontId="18" fillId="0" borderId="55" xfId="0" applyNumberFormat="1" applyFont="1" applyFill="1" applyBorder="1" applyAlignment="1">
      <alignment horizontal="center"/>
    </xf>
    <xf numFmtId="2" fontId="1" fillId="0" borderId="56" xfId="0" applyNumberFormat="1" applyFont="1" applyBorder="1" applyAlignment="1">
      <alignment horizontal="center"/>
    </xf>
    <xf numFmtId="2" fontId="0" fillId="0" borderId="57" xfId="0" applyNumberFormat="1" applyBorder="1" applyAlignment="1">
      <alignment/>
    </xf>
    <xf numFmtId="2" fontId="0" fillId="0" borderId="58" xfId="0" applyNumberFormat="1" applyBorder="1" applyAlignment="1">
      <alignment/>
    </xf>
    <xf numFmtId="2" fontId="1" fillId="0" borderId="58" xfId="0" applyNumberFormat="1" applyFont="1" applyBorder="1" applyAlignment="1">
      <alignment/>
    </xf>
    <xf numFmtId="2" fontId="0" fillId="0" borderId="58" xfId="0" applyNumberFormat="1" applyFont="1" applyBorder="1" applyAlignment="1">
      <alignment/>
    </xf>
    <xf numFmtId="2" fontId="1" fillId="0" borderId="59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1" fillId="0" borderId="23" xfId="0" applyNumberFormat="1" applyFont="1" applyBorder="1" applyAlignment="1">
      <alignment/>
    </xf>
    <xf numFmtId="2" fontId="0" fillId="0" borderId="0" xfId="0" applyNumberFormat="1" applyAlignment="1">
      <alignment wrapText="1"/>
    </xf>
    <xf numFmtId="2" fontId="18" fillId="0" borderId="27" xfId="0" applyNumberFormat="1" applyFont="1" applyFill="1" applyBorder="1" applyAlignment="1">
      <alignment horizontal="center"/>
    </xf>
    <xf numFmtId="2" fontId="1" fillId="0" borderId="29" xfId="0" applyNumberFormat="1" applyFont="1" applyFill="1" applyBorder="1" applyAlignment="1">
      <alignment horizontal="center"/>
    </xf>
    <xf numFmtId="2" fontId="0" fillId="0" borderId="60" xfId="0" applyNumberFormat="1" applyFill="1" applyBorder="1" applyAlignment="1">
      <alignment/>
    </xf>
    <xf numFmtId="2" fontId="1" fillId="0" borderId="60" xfId="0" applyNumberFormat="1" applyFont="1" applyFill="1" applyBorder="1" applyAlignment="1">
      <alignment/>
    </xf>
    <xf numFmtId="2" fontId="1" fillId="0" borderId="61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62" xfId="0" applyNumberFormat="1" applyFont="1" applyFill="1" applyBorder="1" applyAlignment="1">
      <alignment/>
    </xf>
    <xf numFmtId="2" fontId="5" fillId="0" borderId="63" xfId="0" applyNumberFormat="1" applyFont="1" applyFill="1" applyBorder="1" applyAlignment="1">
      <alignment/>
    </xf>
    <xf numFmtId="2" fontId="1" fillId="0" borderId="64" xfId="0" applyNumberFormat="1" applyFont="1" applyFill="1" applyBorder="1" applyAlignment="1">
      <alignment/>
    </xf>
    <xf numFmtId="2" fontId="1" fillId="0" borderId="58" xfId="0" applyNumberFormat="1" applyFont="1" applyFill="1" applyBorder="1" applyAlignment="1">
      <alignment/>
    </xf>
    <xf numFmtId="2" fontId="1" fillId="0" borderId="54" xfId="0" applyNumberFormat="1" applyFont="1" applyFill="1" applyBorder="1" applyAlignment="1">
      <alignment/>
    </xf>
    <xf numFmtId="2" fontId="1" fillId="0" borderId="65" xfId="0" applyNumberFormat="1" applyFont="1" applyFill="1" applyBorder="1" applyAlignment="1">
      <alignment/>
    </xf>
    <xf numFmtId="2" fontId="1" fillId="0" borderId="59" xfId="0" applyNumberFormat="1" applyFont="1" applyFill="1" applyBorder="1" applyAlignment="1">
      <alignment/>
    </xf>
    <xf numFmtId="2" fontId="5" fillId="0" borderId="65" xfId="0" applyNumberFormat="1" applyFont="1" applyFill="1" applyBorder="1" applyAlignment="1">
      <alignment/>
    </xf>
    <xf numFmtId="2" fontId="1" fillId="0" borderId="30" xfId="0" applyNumberFormat="1" applyFont="1" applyFill="1" applyBorder="1" applyAlignment="1">
      <alignment/>
    </xf>
    <xf numFmtId="2" fontId="1" fillId="0" borderId="66" xfId="0" applyNumberFormat="1" applyFont="1" applyFill="1" applyBorder="1" applyAlignment="1">
      <alignment/>
    </xf>
    <xf numFmtId="2" fontId="1" fillId="0" borderId="67" xfId="0" applyNumberFormat="1" applyFont="1" applyFill="1" applyBorder="1" applyAlignment="1">
      <alignment/>
    </xf>
    <xf numFmtId="2" fontId="0" fillId="0" borderId="68" xfId="0" applyNumberFormat="1" applyFill="1" applyBorder="1" applyAlignment="1">
      <alignment/>
    </xf>
    <xf numFmtId="2" fontId="0" fillId="0" borderId="58" xfId="0" applyNumberFormat="1" applyFill="1" applyBorder="1" applyAlignment="1">
      <alignment/>
    </xf>
    <xf numFmtId="2" fontId="1" fillId="0" borderId="28" xfId="0" applyNumberFormat="1" applyFont="1" applyFill="1" applyBorder="1" applyAlignment="1">
      <alignment/>
    </xf>
    <xf numFmtId="2" fontId="0" fillId="0" borderId="21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2" fontId="0" fillId="0" borderId="60" xfId="0" applyNumberFormat="1" applyFont="1" applyFill="1" applyBorder="1" applyAlignment="1">
      <alignment/>
    </xf>
    <xf numFmtId="2" fontId="10" fillId="0" borderId="56" xfId="0" applyNumberFormat="1" applyFont="1" applyFill="1" applyBorder="1" applyAlignment="1">
      <alignment/>
    </xf>
    <xf numFmtId="2" fontId="10" fillId="0" borderId="65" xfId="0" applyNumberFormat="1" applyFont="1" applyFill="1" applyBorder="1" applyAlignment="1">
      <alignment/>
    </xf>
    <xf numFmtId="2" fontId="10" fillId="0" borderId="63" xfId="0" applyNumberFormat="1" applyFont="1" applyFill="1" applyBorder="1" applyAlignment="1">
      <alignment/>
    </xf>
    <xf numFmtId="2" fontId="10" fillId="0" borderId="66" xfId="0" applyNumberFormat="1" applyFont="1" applyFill="1" applyBorder="1" applyAlignment="1">
      <alignment/>
    </xf>
    <xf numFmtId="2" fontId="10" fillId="0" borderId="69" xfId="0" applyNumberFormat="1" applyFont="1" applyFill="1" applyBorder="1" applyAlignment="1">
      <alignment/>
    </xf>
    <xf numFmtId="196" fontId="19" fillId="0" borderId="40" xfId="0" applyNumberFormat="1" applyFont="1" applyFill="1" applyBorder="1" applyAlignment="1">
      <alignment horizontal="center"/>
    </xf>
    <xf numFmtId="0" fontId="22" fillId="0" borderId="70" xfId="0" applyFont="1" applyFill="1" applyBorder="1" applyAlignment="1">
      <alignment horizontal="center" wrapText="1"/>
    </xf>
    <xf numFmtId="0" fontId="0" fillId="0" borderId="33" xfId="0" applyFill="1" applyBorder="1" applyAlignment="1">
      <alignment wrapText="1"/>
    </xf>
    <xf numFmtId="0" fontId="5" fillId="0" borderId="19" xfId="0" applyFont="1" applyFill="1" applyBorder="1" applyAlignment="1">
      <alignment horizontal="center" wrapText="1"/>
    </xf>
    <xf numFmtId="0" fontId="10" fillId="0" borderId="52" xfId="0" applyFont="1" applyFill="1" applyBorder="1" applyAlignment="1">
      <alignment horizontal="center" wrapText="1"/>
    </xf>
    <xf numFmtId="0" fontId="10" fillId="0" borderId="37" xfId="0" applyFont="1" applyFill="1" applyBorder="1" applyAlignment="1">
      <alignment horizontal="center" wrapText="1"/>
    </xf>
    <xf numFmtId="0" fontId="5" fillId="0" borderId="42" xfId="0" applyFont="1" applyFill="1" applyBorder="1" applyAlignment="1">
      <alignment horizontal="center" wrapText="1"/>
    </xf>
    <xf numFmtId="0" fontId="0" fillId="0" borderId="42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5" fillId="0" borderId="16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0" fillId="0" borderId="71" xfId="0" applyFill="1" applyBorder="1" applyAlignment="1">
      <alignment wrapText="1"/>
    </xf>
    <xf numFmtId="0" fontId="20" fillId="0" borderId="16" xfId="0" applyFont="1" applyFill="1" applyBorder="1" applyAlignment="1">
      <alignment horizontal="center" wrapText="1"/>
    </xf>
    <xf numFmtId="0" fontId="19" fillId="0" borderId="72" xfId="0" applyFont="1" applyFill="1" applyBorder="1" applyAlignment="1">
      <alignment wrapText="1"/>
    </xf>
    <xf numFmtId="0" fontId="0" fillId="0" borderId="72" xfId="0" applyFill="1" applyBorder="1" applyAlignment="1">
      <alignment wrapText="1"/>
    </xf>
    <xf numFmtId="0" fontId="0" fillId="0" borderId="73" xfId="0" applyFill="1" applyBorder="1" applyAlignment="1">
      <alignment wrapText="1"/>
    </xf>
    <xf numFmtId="0" fontId="5" fillId="0" borderId="49" xfId="0" applyFont="1" applyFill="1" applyBorder="1" applyAlignment="1">
      <alignment horizontal="center" wrapText="1"/>
    </xf>
    <xf numFmtId="0" fontId="0" fillId="0" borderId="74" xfId="0" applyFill="1" applyBorder="1" applyAlignment="1">
      <alignment wrapText="1"/>
    </xf>
    <xf numFmtId="0" fontId="10" fillId="0" borderId="70" xfId="0" applyFont="1" applyFill="1" applyBorder="1" applyAlignment="1">
      <alignment horizontal="center" wrapText="1"/>
    </xf>
    <xf numFmtId="0" fontId="0" fillId="0" borderId="52" xfId="0" applyFill="1" applyBorder="1" applyAlignment="1">
      <alignment wrapText="1"/>
    </xf>
    <xf numFmtId="0" fontId="0" fillId="0" borderId="37" xfId="0" applyFill="1" applyBorder="1" applyAlignment="1">
      <alignment wrapText="1"/>
    </xf>
    <xf numFmtId="0" fontId="5" fillId="0" borderId="75" xfId="0" applyFont="1" applyFill="1" applyBorder="1" applyAlignment="1">
      <alignment horizontal="center" wrapText="1"/>
    </xf>
    <xf numFmtId="0" fontId="0" fillId="0" borderId="76" xfId="0" applyFill="1" applyBorder="1" applyAlignment="1">
      <alignment wrapText="1"/>
    </xf>
    <xf numFmtId="0" fontId="21" fillId="0" borderId="52" xfId="0" applyFont="1" applyFill="1" applyBorder="1" applyAlignment="1">
      <alignment wrapText="1"/>
    </xf>
    <xf numFmtId="0" fontId="21" fillId="0" borderId="37" xfId="0" applyFont="1" applyFill="1" applyBorder="1" applyAlignment="1">
      <alignment wrapText="1"/>
    </xf>
    <xf numFmtId="0" fontId="10" fillId="0" borderId="77" xfId="0" applyFont="1" applyFill="1" applyBorder="1" applyAlignment="1">
      <alignment horizontal="center" wrapText="1"/>
    </xf>
    <xf numFmtId="0" fontId="0" fillId="0" borderId="36" xfId="0" applyFill="1" applyBorder="1" applyAlignment="1">
      <alignment wrapText="1"/>
    </xf>
    <xf numFmtId="0" fontId="19" fillId="0" borderId="72" xfId="0" applyFont="1" applyFill="1" applyBorder="1" applyAlignment="1">
      <alignment wrapText="1"/>
    </xf>
    <xf numFmtId="0" fontId="1" fillId="0" borderId="19" xfId="0" applyFont="1" applyFill="1" applyBorder="1" applyAlignment="1">
      <alignment horizontal="left" wrapText="1"/>
    </xf>
    <xf numFmtId="0" fontId="23" fillId="0" borderId="52" xfId="0" applyFont="1" applyFill="1" applyBorder="1" applyAlignment="1">
      <alignment wrapText="1"/>
    </xf>
    <xf numFmtId="0" fontId="23" fillId="0" borderId="37" xfId="0" applyFont="1" applyFill="1" applyBorder="1" applyAlignment="1">
      <alignment wrapText="1"/>
    </xf>
    <xf numFmtId="0" fontId="19" fillId="0" borderId="73" xfId="0" applyFont="1" applyFill="1" applyBorder="1" applyAlignment="1">
      <alignment wrapText="1"/>
    </xf>
    <xf numFmtId="0" fontId="0" fillId="0" borderId="30" xfId="0" applyFill="1" applyBorder="1" applyAlignment="1">
      <alignment wrapText="1"/>
    </xf>
    <xf numFmtId="0" fontId="0" fillId="0" borderId="78" xfId="0" applyFill="1" applyBorder="1" applyAlignment="1">
      <alignment wrapText="1"/>
    </xf>
    <xf numFmtId="0" fontId="19" fillId="0" borderId="45" xfId="0" applyFont="1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21" fillId="0" borderId="30" xfId="0" applyFont="1" applyFill="1" applyBorder="1" applyAlignment="1">
      <alignment wrapText="1"/>
    </xf>
    <xf numFmtId="0" fontId="10" fillId="0" borderId="52" xfId="0" applyFont="1" applyFill="1" applyBorder="1" applyAlignment="1">
      <alignment wrapText="1"/>
    </xf>
    <xf numFmtId="0" fontId="10" fillId="0" borderId="37" xfId="0" applyFont="1" applyFill="1" applyBorder="1" applyAlignment="1">
      <alignment wrapText="1"/>
    </xf>
    <xf numFmtId="0" fontId="5" fillId="0" borderId="26" xfId="0" applyFont="1" applyFill="1" applyBorder="1" applyAlignment="1">
      <alignment horizontal="center" wrapText="1"/>
    </xf>
    <xf numFmtId="0" fontId="0" fillId="0" borderId="35" xfId="0" applyFill="1" applyBorder="1" applyAlignment="1">
      <alignment wrapText="1"/>
    </xf>
    <xf numFmtId="0" fontId="28" fillId="0" borderId="15" xfId="0" applyFont="1" applyFill="1" applyBorder="1" applyAlignment="1">
      <alignment wrapText="1"/>
    </xf>
    <xf numFmtId="0" fontId="15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5" fillId="0" borderId="0" xfId="0" applyFont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10" fillId="0" borderId="36" xfId="0" applyFont="1" applyFill="1" applyBorder="1" applyAlignment="1">
      <alignment wrapText="1"/>
    </xf>
    <xf numFmtId="0" fontId="0" fillId="0" borderId="17" xfId="0" applyBorder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justify" vertical="center" wrapText="1"/>
    </xf>
    <xf numFmtId="0" fontId="8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24" fillId="0" borderId="11" xfId="0" applyFont="1" applyFill="1" applyBorder="1" applyAlignment="1">
      <alignment horizontal="center" wrapText="1"/>
    </xf>
    <xf numFmtId="0" fontId="24" fillId="0" borderId="30" xfId="0" applyFont="1" applyFill="1" applyBorder="1" applyAlignment="1">
      <alignment horizontal="center" wrapText="1"/>
    </xf>
    <xf numFmtId="0" fontId="24" fillId="0" borderId="78" xfId="0" applyFont="1" applyFill="1" applyBorder="1" applyAlignment="1">
      <alignment horizontal="center" wrapText="1"/>
    </xf>
    <xf numFmtId="0" fontId="0" fillId="0" borderId="71" xfId="0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15" xfId="0" applyBorder="1" applyAlignment="1">
      <alignment wrapText="1"/>
    </xf>
    <xf numFmtId="0" fontId="19" fillId="0" borderId="79" xfId="0" applyFont="1" applyFill="1" applyBorder="1" applyAlignment="1">
      <alignment horizontal="center" wrapText="1"/>
    </xf>
    <xf numFmtId="0" fontId="26" fillId="0" borderId="53" xfId="0" applyFont="1" applyFill="1" applyBorder="1" applyAlignment="1">
      <alignment wrapText="1"/>
    </xf>
    <xf numFmtId="0" fontId="19" fillId="0" borderId="45" xfId="0" applyFont="1" applyFill="1" applyBorder="1" applyAlignment="1">
      <alignment horizontal="left" wrapText="1"/>
    </xf>
    <xf numFmtId="0" fontId="19" fillId="0" borderId="72" xfId="0" applyFont="1" applyFill="1" applyBorder="1" applyAlignment="1">
      <alignment horizontal="left" wrapText="1"/>
    </xf>
    <xf numFmtId="0" fontId="27" fillId="0" borderId="72" xfId="0" applyFont="1" applyFill="1" applyBorder="1" applyAlignment="1">
      <alignment horizontal="left" wrapText="1"/>
    </xf>
    <xf numFmtId="0" fontId="27" fillId="0" borderId="73" xfId="0" applyFont="1" applyFill="1" applyBorder="1" applyAlignment="1">
      <alignment horizontal="left" wrapText="1"/>
    </xf>
    <xf numFmtId="0" fontId="19" fillId="0" borderId="45" xfId="0" applyFont="1" applyFill="1" applyBorder="1" applyAlignment="1">
      <alignment horizontal="left" wrapText="1"/>
    </xf>
    <xf numFmtId="0" fontId="19" fillId="0" borderId="72" xfId="0" applyFont="1" applyFill="1" applyBorder="1" applyAlignment="1">
      <alignment horizontal="left" wrapText="1"/>
    </xf>
    <xf numFmtId="0" fontId="5" fillId="0" borderId="72" xfId="0" applyFont="1" applyFill="1" applyBorder="1" applyAlignment="1">
      <alignment horizontal="left" wrapText="1"/>
    </xf>
    <xf numFmtId="0" fontId="5" fillId="0" borderId="73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28" fillId="0" borderId="71" xfId="0" applyFont="1" applyFill="1" applyBorder="1" applyAlignment="1">
      <alignment wrapText="1"/>
    </xf>
    <xf numFmtId="0" fontId="1" fillId="0" borderId="41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92"/>
  <sheetViews>
    <sheetView tabSelected="1" zoomScaleSheetLayoutView="100" zoomScalePageLayoutView="0" workbookViewId="0" topLeftCell="A738">
      <selection activeCell="E798" sqref="E798"/>
    </sheetView>
  </sheetViews>
  <sheetFormatPr defaultColWidth="9.140625" defaultRowHeight="12.75"/>
  <cols>
    <col min="1" max="1" width="5.57421875" style="0" customWidth="1"/>
    <col min="2" max="2" width="5.28125" style="0" customWidth="1"/>
    <col min="3" max="3" width="6.00390625" style="0" customWidth="1"/>
    <col min="4" max="4" width="41.7109375" style="0" customWidth="1"/>
    <col min="5" max="5" width="16.140625" style="0" customWidth="1"/>
    <col min="6" max="6" width="15.57421875" style="134" customWidth="1"/>
    <col min="7" max="7" width="8.8515625" style="244" customWidth="1"/>
    <col min="9" max="9" width="14.140625" style="0" customWidth="1"/>
  </cols>
  <sheetData>
    <row r="1" ht="28.5" customHeight="1"/>
    <row r="2" spans="1:7" ht="58.5" customHeight="1">
      <c r="A2" s="327" t="s">
        <v>112</v>
      </c>
      <c r="B2" s="335"/>
      <c r="C2" s="335"/>
      <c r="D2" s="335"/>
      <c r="E2" s="335"/>
      <c r="F2" s="335"/>
      <c r="G2" s="335"/>
    </row>
    <row r="3" spans="1:5" ht="13.5" customHeight="1">
      <c r="A3" s="1"/>
      <c r="B3" s="1"/>
      <c r="C3" s="1"/>
      <c r="D3" s="1"/>
      <c r="E3" s="1"/>
    </row>
    <row r="4" spans="1:5" ht="13.5" customHeight="1">
      <c r="A4" s="1"/>
      <c r="B4" s="1"/>
      <c r="C4" s="1"/>
      <c r="D4" s="1"/>
      <c r="E4" s="1"/>
    </row>
    <row r="8" spans="1:7" ht="31.5" customHeight="1">
      <c r="A8" s="337" t="s">
        <v>63</v>
      </c>
      <c r="B8" s="337"/>
      <c r="C8" s="337"/>
      <c r="D8" s="337"/>
      <c r="E8" s="337"/>
      <c r="F8" s="328"/>
      <c r="G8" s="328"/>
    </row>
    <row r="9" spans="1:7" ht="31.5" customHeight="1">
      <c r="A9" s="336" t="s">
        <v>197</v>
      </c>
      <c r="B9" s="336"/>
      <c r="C9" s="336"/>
      <c r="D9" s="336"/>
      <c r="E9" s="336"/>
      <c r="F9" s="328"/>
      <c r="G9" s="328"/>
    </row>
    <row r="10" spans="1:5" ht="19.5">
      <c r="A10" s="336"/>
      <c r="B10" s="336"/>
      <c r="C10" s="336"/>
      <c r="D10" s="336"/>
      <c r="E10" s="336"/>
    </row>
    <row r="11" ht="33" customHeight="1"/>
    <row r="12" spans="1:5" ht="19.5">
      <c r="A12" s="339" t="s">
        <v>42</v>
      </c>
      <c r="B12" s="339"/>
      <c r="C12" s="339"/>
      <c r="D12" s="339"/>
      <c r="E12" s="339"/>
    </row>
    <row r="14" spans="1:7" ht="15.75">
      <c r="A14" s="340" t="s">
        <v>1</v>
      </c>
      <c r="B14" s="340"/>
      <c r="C14" s="340"/>
      <c r="D14" s="340"/>
      <c r="E14" s="340"/>
      <c r="F14" s="328"/>
      <c r="G14" s="328"/>
    </row>
    <row r="15" spans="1:5" ht="15.75">
      <c r="A15" s="2"/>
      <c r="B15" s="2"/>
      <c r="C15" s="2"/>
      <c r="D15" s="2"/>
      <c r="E15" s="2"/>
    </row>
    <row r="16" spans="1:6" ht="57.75" customHeight="1">
      <c r="A16" s="329" t="s">
        <v>110</v>
      </c>
      <c r="B16" s="329"/>
      <c r="C16" s="329"/>
      <c r="D16" s="329"/>
      <c r="E16" s="329"/>
      <c r="F16" s="329"/>
    </row>
    <row r="17" spans="1:5" ht="15" customHeight="1">
      <c r="A17" s="1"/>
      <c r="B17" s="1"/>
      <c r="C17" s="1"/>
      <c r="D17" s="1"/>
      <c r="E17" s="1"/>
    </row>
    <row r="18" spans="1:5" ht="27.75" customHeight="1">
      <c r="A18" s="328"/>
      <c r="B18" s="328"/>
      <c r="C18" s="328"/>
      <c r="D18" s="328"/>
      <c r="E18" s="328"/>
    </row>
    <row r="19" spans="1:7" ht="15.75">
      <c r="A19" s="340" t="s">
        <v>2</v>
      </c>
      <c r="B19" s="340"/>
      <c r="C19" s="340"/>
      <c r="D19" s="340"/>
      <c r="E19" s="340"/>
      <c r="F19" s="328"/>
      <c r="G19" s="328"/>
    </row>
    <row r="20" spans="1:5" ht="15.75">
      <c r="A20" s="2"/>
      <c r="B20" s="2"/>
      <c r="C20" s="2"/>
      <c r="D20" s="2"/>
      <c r="E20" s="2"/>
    </row>
    <row r="21" spans="1:7" ht="50.25" customHeight="1">
      <c r="A21" s="327" t="s">
        <v>111</v>
      </c>
      <c r="B21" s="327"/>
      <c r="C21" s="327"/>
      <c r="D21" s="327"/>
      <c r="E21" s="327"/>
      <c r="F21" s="327"/>
      <c r="G21" s="328"/>
    </row>
    <row r="23" ht="30" customHeight="1"/>
    <row r="24" spans="1:7" ht="15.75">
      <c r="A24" s="340" t="s">
        <v>40</v>
      </c>
      <c r="B24" s="340"/>
      <c r="C24" s="340"/>
      <c r="D24" s="340"/>
      <c r="E24" s="340"/>
      <c r="F24" s="328"/>
      <c r="G24" s="328"/>
    </row>
    <row r="26" spans="1:7" ht="39" customHeight="1">
      <c r="A26" s="329" t="s">
        <v>198</v>
      </c>
      <c r="B26" s="329"/>
      <c r="C26" s="329"/>
      <c r="D26" s="329"/>
      <c r="E26" s="329"/>
      <c r="F26" s="329"/>
      <c r="G26" s="328"/>
    </row>
    <row r="29" spans="3:6" ht="57.75" customHeight="1">
      <c r="C29" t="s">
        <v>78</v>
      </c>
      <c r="F29" s="135"/>
    </row>
    <row r="30" ht="24" customHeight="1" thickBot="1"/>
    <row r="31" spans="1:7" ht="12.75">
      <c r="A31" s="28"/>
      <c r="B31" s="41" t="s">
        <v>64</v>
      </c>
      <c r="C31" s="42" t="s">
        <v>64</v>
      </c>
      <c r="D31" s="4" t="s">
        <v>3</v>
      </c>
      <c r="E31" s="45" t="s">
        <v>6</v>
      </c>
      <c r="F31" s="136" t="s">
        <v>65</v>
      </c>
      <c r="G31" s="245" t="s">
        <v>66</v>
      </c>
    </row>
    <row r="32" spans="1:7" ht="13.5" thickBot="1">
      <c r="A32" s="17"/>
      <c r="B32" s="43" t="s">
        <v>5</v>
      </c>
      <c r="C32" s="44" t="s">
        <v>5</v>
      </c>
      <c r="D32" s="5"/>
      <c r="E32" s="46">
        <v>2007</v>
      </c>
      <c r="F32" s="139">
        <v>2007</v>
      </c>
      <c r="G32" s="246"/>
    </row>
    <row r="33" spans="1:7" ht="16.5" customHeight="1">
      <c r="A33" s="3"/>
      <c r="B33" s="147"/>
      <c r="C33" s="153"/>
      <c r="D33" s="154" t="s">
        <v>7</v>
      </c>
      <c r="E33" s="148"/>
      <c r="F33" s="75"/>
      <c r="G33" s="247"/>
    </row>
    <row r="34" spans="1:7" ht="12.75">
      <c r="A34" s="3"/>
      <c r="B34" s="147"/>
      <c r="C34" s="150"/>
      <c r="D34" s="54" t="s">
        <v>8</v>
      </c>
      <c r="E34" s="13"/>
      <c r="F34" s="137"/>
      <c r="G34" s="248"/>
    </row>
    <row r="35" spans="1:7" ht="18" customHeight="1">
      <c r="A35" s="3"/>
      <c r="B35" s="198">
        <v>711</v>
      </c>
      <c r="C35" s="151"/>
      <c r="D35" s="54" t="s">
        <v>12</v>
      </c>
      <c r="E35" s="51">
        <f>SUM(E36:E39)</f>
        <v>4470000</v>
      </c>
      <c r="F35" s="138">
        <f>SUM(F36:F39)</f>
        <v>5146398.17</v>
      </c>
      <c r="G35" s="249">
        <f aca="true" t="shared" si="0" ref="G35:G55">F35/E35*100</f>
        <v>115.13195011185682</v>
      </c>
    </row>
    <row r="36" spans="1:7" ht="12.75">
      <c r="A36" s="3"/>
      <c r="B36" s="333"/>
      <c r="C36" s="165">
        <v>71111</v>
      </c>
      <c r="D36" s="13" t="s">
        <v>9</v>
      </c>
      <c r="E36" s="52">
        <v>4150000</v>
      </c>
      <c r="F36" s="137">
        <v>4772104.25</v>
      </c>
      <c r="G36" s="248">
        <f t="shared" si="0"/>
        <v>114.9904638554217</v>
      </c>
    </row>
    <row r="37" spans="1:7" ht="25.5">
      <c r="A37" s="3"/>
      <c r="B37" s="333"/>
      <c r="C37" s="165">
        <v>71114</v>
      </c>
      <c r="D37" s="18" t="s">
        <v>10</v>
      </c>
      <c r="E37" s="52">
        <v>75000</v>
      </c>
      <c r="F37" s="137">
        <v>57715.89</v>
      </c>
      <c r="G37" s="248">
        <f t="shared" si="0"/>
        <v>76.95452</v>
      </c>
    </row>
    <row r="38" spans="1:7" ht="12.75">
      <c r="A38" s="3"/>
      <c r="B38" s="333"/>
      <c r="C38" s="165">
        <v>71116</v>
      </c>
      <c r="D38" s="13" t="s">
        <v>90</v>
      </c>
      <c r="E38" s="52">
        <v>95000</v>
      </c>
      <c r="F38" s="137">
        <v>105602.45</v>
      </c>
      <c r="G38" s="248">
        <f t="shared" si="0"/>
        <v>111.16047368421052</v>
      </c>
    </row>
    <row r="39" spans="1:7" ht="12.75">
      <c r="A39" s="3"/>
      <c r="B39" s="333"/>
      <c r="C39" s="165">
        <v>71117</v>
      </c>
      <c r="D39" s="13" t="s">
        <v>11</v>
      </c>
      <c r="E39" s="52">
        <v>150000</v>
      </c>
      <c r="F39" s="137">
        <v>210975.58</v>
      </c>
      <c r="G39" s="248">
        <f t="shared" si="0"/>
        <v>140.65038666666666</v>
      </c>
    </row>
    <row r="40" spans="1:7" ht="13.5" customHeight="1">
      <c r="A40" s="3"/>
      <c r="B40" s="198">
        <v>7113</v>
      </c>
      <c r="C40" s="166"/>
      <c r="D40" s="56" t="s">
        <v>69</v>
      </c>
      <c r="E40" s="51">
        <f>SUM(E41:E42)</f>
        <v>4015000</v>
      </c>
      <c r="F40" s="138">
        <f>SUM(F41:F42)</f>
        <v>5096027.109999999</v>
      </c>
      <c r="G40" s="249">
        <f t="shared" si="0"/>
        <v>126.92471008717308</v>
      </c>
    </row>
    <row r="41" spans="1:7" ht="12.75">
      <c r="A41" s="3"/>
      <c r="B41" s="333"/>
      <c r="C41" s="165">
        <v>71131</v>
      </c>
      <c r="D41" s="13" t="s">
        <v>15</v>
      </c>
      <c r="E41" s="52">
        <v>2150000</v>
      </c>
      <c r="F41" s="137">
        <v>2116623.44</v>
      </c>
      <c r="G41" s="248">
        <f t="shared" si="0"/>
        <v>98.44760186046511</v>
      </c>
    </row>
    <row r="42" spans="1:7" ht="12.75">
      <c r="A42" s="3"/>
      <c r="B42" s="333"/>
      <c r="C42" s="165">
        <v>711132</v>
      </c>
      <c r="D42" s="15" t="s">
        <v>70</v>
      </c>
      <c r="E42" s="52">
        <v>1865000</v>
      </c>
      <c r="F42" s="137">
        <v>2979403.67</v>
      </c>
      <c r="G42" s="248">
        <f t="shared" si="0"/>
        <v>159.75354798927614</v>
      </c>
    </row>
    <row r="43" spans="1:7" ht="15" customHeight="1">
      <c r="A43" s="3"/>
      <c r="B43" s="198">
        <v>7117</v>
      </c>
      <c r="C43" s="166"/>
      <c r="D43" s="54" t="s">
        <v>71</v>
      </c>
      <c r="E43" s="51">
        <f>SUM(E44:E47)</f>
        <v>7547500</v>
      </c>
      <c r="F43" s="138">
        <f>SUM(F44:F47)</f>
        <v>8336133.140000001</v>
      </c>
      <c r="G43" s="249">
        <f t="shared" si="0"/>
        <v>110.44893196422659</v>
      </c>
    </row>
    <row r="44" spans="1:7" ht="12.75">
      <c r="A44" s="3"/>
      <c r="B44" s="333"/>
      <c r="C44" s="165">
        <v>71173</v>
      </c>
      <c r="D44" s="13" t="s">
        <v>13</v>
      </c>
      <c r="E44" s="52">
        <v>350000</v>
      </c>
      <c r="F44" s="137">
        <v>380365.54</v>
      </c>
      <c r="G44" s="248">
        <f t="shared" si="0"/>
        <v>108.67586857142857</v>
      </c>
    </row>
    <row r="45" spans="1:7" ht="12.75">
      <c r="A45" s="3"/>
      <c r="B45" s="333"/>
      <c r="C45" s="165">
        <v>71174</v>
      </c>
      <c r="D45" s="13" t="s">
        <v>14</v>
      </c>
      <c r="E45" s="52">
        <v>820000</v>
      </c>
      <c r="F45" s="137">
        <v>665703.94</v>
      </c>
      <c r="G45" s="248">
        <f t="shared" si="0"/>
        <v>81.18340731707316</v>
      </c>
    </row>
    <row r="46" spans="1:7" ht="12.75">
      <c r="A46" s="3"/>
      <c r="B46" s="333"/>
      <c r="C46" s="165">
        <v>71175</v>
      </c>
      <c r="D46" s="13" t="s">
        <v>16</v>
      </c>
      <c r="E46" s="52">
        <v>6280000</v>
      </c>
      <c r="F46" s="137">
        <v>7189897.49</v>
      </c>
      <c r="G46" s="248">
        <f t="shared" si="0"/>
        <v>114.48881353503184</v>
      </c>
    </row>
    <row r="47" spans="1:7" ht="12.75">
      <c r="A47" s="3"/>
      <c r="B47" s="158"/>
      <c r="C47" s="165"/>
      <c r="D47" s="13" t="s">
        <v>92</v>
      </c>
      <c r="E47" s="52">
        <v>97500</v>
      </c>
      <c r="F47" s="137">
        <v>100166.17</v>
      </c>
      <c r="G47" s="248">
        <f t="shared" si="0"/>
        <v>102.73453333333333</v>
      </c>
    </row>
    <row r="48" spans="1:7" ht="15" customHeight="1">
      <c r="A48" s="3"/>
      <c r="B48" s="198">
        <v>713</v>
      </c>
      <c r="C48" s="166"/>
      <c r="D48" s="54" t="s">
        <v>100</v>
      </c>
      <c r="E48" s="50">
        <f>SUM(E49:E50)</f>
        <v>3330000</v>
      </c>
      <c r="F48" s="138">
        <f>SUM(F49:F50)</f>
        <v>3362653.91</v>
      </c>
      <c r="G48" s="249">
        <f t="shared" si="0"/>
        <v>100.98059789789791</v>
      </c>
    </row>
    <row r="49" spans="1:7" ht="12.75">
      <c r="A49" s="3"/>
      <c r="B49" s="333"/>
      <c r="C49" s="165">
        <v>71312</v>
      </c>
      <c r="D49" s="13" t="s">
        <v>18</v>
      </c>
      <c r="E49" s="52">
        <v>630000</v>
      </c>
      <c r="F49" s="137">
        <v>686559.64</v>
      </c>
      <c r="G49" s="248">
        <f t="shared" si="0"/>
        <v>108.97772063492064</v>
      </c>
    </row>
    <row r="50" spans="1:7" ht="12.75">
      <c r="A50" s="3"/>
      <c r="B50" s="333"/>
      <c r="C50" s="165">
        <v>71351</v>
      </c>
      <c r="D50" s="13" t="s">
        <v>19</v>
      </c>
      <c r="E50" s="52">
        <v>2700000</v>
      </c>
      <c r="F50" s="137">
        <v>2676094.27</v>
      </c>
      <c r="G50" s="248">
        <f t="shared" si="0"/>
        <v>99.11460259259259</v>
      </c>
    </row>
    <row r="51" spans="1:7" ht="16.5" customHeight="1">
      <c r="A51" s="3"/>
      <c r="B51" s="198">
        <v>714</v>
      </c>
      <c r="C51" s="166"/>
      <c r="D51" s="54" t="s">
        <v>101</v>
      </c>
      <c r="E51" s="50">
        <f>SUM(E52:E55)</f>
        <v>26970000</v>
      </c>
      <c r="F51" s="97">
        <f>SUM(F52:F55)</f>
        <v>28975769.270000003</v>
      </c>
      <c r="G51" s="249">
        <f t="shared" si="0"/>
        <v>107.43703845012979</v>
      </c>
    </row>
    <row r="52" spans="1:7" ht="27" customHeight="1">
      <c r="A52" s="3"/>
      <c r="B52" s="333"/>
      <c r="C52" s="165">
        <v>71420</v>
      </c>
      <c r="D52" s="129" t="s">
        <v>93</v>
      </c>
      <c r="E52" s="52">
        <v>480000</v>
      </c>
      <c r="F52" s="137">
        <v>440278.67</v>
      </c>
      <c r="G52" s="248">
        <f t="shared" si="0"/>
        <v>91.72472291666666</v>
      </c>
    </row>
    <row r="53" spans="1:7" ht="12.75">
      <c r="A53" s="3"/>
      <c r="B53" s="333"/>
      <c r="C53" s="165">
        <v>71450</v>
      </c>
      <c r="D53" s="13" t="s">
        <v>89</v>
      </c>
      <c r="E53" s="52">
        <v>4540000</v>
      </c>
      <c r="F53" s="137">
        <v>4019577.48</v>
      </c>
      <c r="G53" s="248">
        <f t="shared" si="0"/>
        <v>88.53694889867842</v>
      </c>
    </row>
    <row r="54" spans="1:7" ht="12.75">
      <c r="A54" s="3"/>
      <c r="B54" s="158"/>
      <c r="C54" s="165">
        <v>71460</v>
      </c>
      <c r="D54" s="13" t="s">
        <v>94</v>
      </c>
      <c r="E54" s="52">
        <v>20000000</v>
      </c>
      <c r="F54" s="137">
        <v>22382775.87</v>
      </c>
      <c r="G54" s="248">
        <f t="shared" si="0"/>
        <v>111.91387935000002</v>
      </c>
    </row>
    <row r="55" spans="1:7" ht="12.75">
      <c r="A55" s="3"/>
      <c r="B55" s="158"/>
      <c r="C55" s="165">
        <v>71470</v>
      </c>
      <c r="D55" s="13" t="s">
        <v>95</v>
      </c>
      <c r="E55" s="52">
        <v>1950000</v>
      </c>
      <c r="F55" s="137">
        <v>2133137.25</v>
      </c>
      <c r="G55" s="248">
        <f t="shared" si="0"/>
        <v>109.39165384615383</v>
      </c>
    </row>
    <row r="56" spans="1:7" ht="15.75" customHeight="1">
      <c r="A56" s="3"/>
      <c r="B56" s="198">
        <v>715</v>
      </c>
      <c r="C56" s="166"/>
      <c r="D56" s="54" t="s">
        <v>102</v>
      </c>
      <c r="E56" s="50">
        <f>SUM(E57:E61)</f>
        <v>3800000</v>
      </c>
      <c r="F56" s="138">
        <f>SUM(F57:F61)</f>
        <v>4452430.529999999</v>
      </c>
      <c r="G56" s="249">
        <f aca="true" t="shared" si="1" ref="G56:G75">F56/E56*100</f>
        <v>117.16922447368418</v>
      </c>
    </row>
    <row r="57" spans="1:7" ht="26.25" customHeight="1">
      <c r="A57" s="3"/>
      <c r="B57" s="333"/>
      <c r="C57" s="165">
        <v>71523</v>
      </c>
      <c r="D57" s="18" t="s">
        <v>17</v>
      </c>
      <c r="E57" s="52">
        <v>45000</v>
      </c>
      <c r="F57" s="137">
        <v>49987.74</v>
      </c>
      <c r="G57" s="248">
        <f t="shared" si="1"/>
        <v>111.08386666666665</v>
      </c>
    </row>
    <row r="58" spans="1:7" ht="24.75" customHeight="1">
      <c r="A58" s="3"/>
      <c r="B58" s="333"/>
      <c r="C58" s="165">
        <v>71525</v>
      </c>
      <c r="D58" s="129" t="s">
        <v>96</v>
      </c>
      <c r="E58" s="52">
        <v>5000</v>
      </c>
      <c r="F58" s="137">
        <v>6.95</v>
      </c>
      <c r="G58" s="248">
        <f t="shared" si="1"/>
        <v>0.13899999999999998</v>
      </c>
    </row>
    <row r="59" spans="1:7" ht="24.75" customHeight="1">
      <c r="A59" s="3"/>
      <c r="B59" s="333"/>
      <c r="C59" s="165">
        <v>71531</v>
      </c>
      <c r="D59" s="57" t="s">
        <v>72</v>
      </c>
      <c r="E59" s="52">
        <v>2400000</v>
      </c>
      <c r="F59" s="137">
        <v>2705658.88</v>
      </c>
      <c r="G59" s="248">
        <f t="shared" si="1"/>
        <v>112.73578666666666</v>
      </c>
    </row>
    <row r="60" spans="1:7" ht="20.25" customHeight="1">
      <c r="A60" s="3"/>
      <c r="B60" s="333"/>
      <c r="C60" s="165">
        <v>71532</v>
      </c>
      <c r="D60" s="57" t="s">
        <v>97</v>
      </c>
      <c r="E60" s="52">
        <v>650000</v>
      </c>
      <c r="F60" s="137">
        <v>807737.5</v>
      </c>
      <c r="G60" s="248">
        <f t="shared" si="1"/>
        <v>124.2673076923077</v>
      </c>
    </row>
    <row r="61" spans="1:7" ht="12" customHeight="1">
      <c r="A61" s="3"/>
      <c r="B61" s="333"/>
      <c r="C61" s="167">
        <v>71554</v>
      </c>
      <c r="D61" s="13" t="s">
        <v>73</v>
      </c>
      <c r="E61" s="52">
        <v>700000</v>
      </c>
      <c r="F61" s="137">
        <v>889039.46</v>
      </c>
      <c r="G61" s="248">
        <f t="shared" si="1"/>
        <v>127.00563714285713</v>
      </c>
    </row>
    <row r="62" spans="1:7" ht="17.25" customHeight="1">
      <c r="A62" s="3"/>
      <c r="B62" s="199">
        <v>72</v>
      </c>
      <c r="C62" s="167"/>
      <c r="D62" s="149" t="s">
        <v>105</v>
      </c>
      <c r="E62" s="50"/>
      <c r="F62" s="50"/>
      <c r="G62" s="249"/>
    </row>
    <row r="63" spans="1:7" ht="15.75" customHeight="1">
      <c r="A63" s="3"/>
      <c r="B63" s="200">
        <v>72</v>
      </c>
      <c r="C63" s="54"/>
      <c r="D63" s="149" t="s">
        <v>106</v>
      </c>
      <c r="E63" s="138">
        <f>SUM(E64:E64)</f>
        <v>18720000</v>
      </c>
      <c r="F63" s="138">
        <f>SUM(F64:F64)</f>
        <v>19382649.9</v>
      </c>
      <c r="G63" s="249">
        <f t="shared" si="1"/>
        <v>103.53979647435895</v>
      </c>
    </row>
    <row r="64" spans="1:7" ht="15.75" customHeight="1">
      <c r="A64" s="3"/>
      <c r="B64" s="201">
        <v>721</v>
      </c>
      <c r="C64" s="168">
        <v>72112</v>
      </c>
      <c r="D64" s="33" t="s">
        <v>74</v>
      </c>
      <c r="E64" s="133">
        <v>18720000</v>
      </c>
      <c r="F64" s="103">
        <v>19382649.9</v>
      </c>
      <c r="G64" s="250">
        <f t="shared" si="1"/>
        <v>103.53979647435895</v>
      </c>
    </row>
    <row r="65" spans="1:7" ht="15.75" customHeight="1">
      <c r="A65" s="3"/>
      <c r="B65" s="55"/>
      <c r="C65" s="168"/>
      <c r="D65" s="149" t="s">
        <v>107</v>
      </c>
      <c r="E65" s="50">
        <f>SUM(E66:E66)</f>
        <v>1000000</v>
      </c>
      <c r="F65" s="50">
        <f>SUM(F66:F66)</f>
        <v>1000000</v>
      </c>
      <c r="G65" s="249">
        <f t="shared" si="1"/>
        <v>100</v>
      </c>
    </row>
    <row r="66" spans="1:7" ht="15.75" customHeight="1">
      <c r="A66" s="3"/>
      <c r="B66" s="55"/>
      <c r="C66" s="168">
        <v>72222</v>
      </c>
      <c r="D66" s="170" t="s">
        <v>108</v>
      </c>
      <c r="E66" s="133">
        <v>1000000</v>
      </c>
      <c r="F66" s="103">
        <v>1000000</v>
      </c>
      <c r="G66" s="250">
        <f t="shared" si="1"/>
        <v>100</v>
      </c>
    </row>
    <row r="67" spans="1:7" ht="26.25" customHeight="1">
      <c r="A67" s="3"/>
      <c r="B67" s="200">
        <v>73</v>
      </c>
      <c r="C67" s="63"/>
      <c r="D67" s="159" t="s">
        <v>104</v>
      </c>
      <c r="E67" s="50">
        <f>E68</f>
        <v>906000</v>
      </c>
      <c r="F67" s="50">
        <f>F68</f>
        <v>905928.49</v>
      </c>
      <c r="G67" s="249">
        <f t="shared" si="1"/>
        <v>99.99210706401766</v>
      </c>
    </row>
    <row r="68" spans="1:7" ht="15.75" customHeight="1">
      <c r="A68" s="3"/>
      <c r="B68" s="201">
        <v>732</v>
      </c>
      <c r="C68" s="167">
        <v>73211</v>
      </c>
      <c r="D68" s="148" t="s">
        <v>98</v>
      </c>
      <c r="E68" s="52">
        <v>906000</v>
      </c>
      <c r="F68" s="137">
        <v>905928.49</v>
      </c>
      <c r="G68" s="248">
        <f t="shared" si="1"/>
        <v>99.99210706401766</v>
      </c>
    </row>
    <row r="69" spans="1:7" ht="15.75" customHeight="1">
      <c r="A69" s="3"/>
      <c r="B69" s="55"/>
      <c r="C69" s="167"/>
      <c r="D69" s="54" t="s">
        <v>75</v>
      </c>
      <c r="E69" s="50">
        <f>E70</f>
        <v>240000</v>
      </c>
      <c r="F69" s="50">
        <f>F70</f>
        <v>183493</v>
      </c>
      <c r="G69" s="249">
        <f t="shared" si="1"/>
        <v>76.45541666666666</v>
      </c>
    </row>
    <row r="70" spans="1:7" ht="15.75" customHeight="1">
      <c r="A70" s="3"/>
      <c r="B70" s="201">
        <v>742</v>
      </c>
      <c r="C70" s="169"/>
      <c r="D70" s="162" t="s">
        <v>103</v>
      </c>
      <c r="E70" s="157">
        <f>SUM(E71:E72)</f>
        <v>240000</v>
      </c>
      <c r="F70" s="97">
        <f>SUM(F71:F72)</f>
        <v>183493</v>
      </c>
      <c r="G70" s="249">
        <f t="shared" si="1"/>
        <v>76.45541666666666</v>
      </c>
    </row>
    <row r="71" spans="1:7" ht="15.75" customHeight="1">
      <c r="A71" s="3"/>
      <c r="B71" s="333"/>
      <c r="C71" s="167">
        <v>74211</v>
      </c>
      <c r="D71" s="163" t="s">
        <v>76</v>
      </c>
      <c r="E71" s="52">
        <v>100000</v>
      </c>
      <c r="F71" s="137">
        <v>0</v>
      </c>
      <c r="G71" s="248">
        <f t="shared" si="1"/>
        <v>0</v>
      </c>
    </row>
    <row r="72" spans="1:7" ht="15.75" customHeight="1">
      <c r="A72" s="3"/>
      <c r="B72" s="333"/>
      <c r="C72" s="167">
        <v>74261</v>
      </c>
      <c r="D72" s="13" t="s">
        <v>77</v>
      </c>
      <c r="E72" s="52">
        <v>140000</v>
      </c>
      <c r="F72" s="137">
        <v>183493</v>
      </c>
      <c r="G72" s="248">
        <f t="shared" si="1"/>
        <v>131.06642857142856</v>
      </c>
    </row>
    <row r="73" spans="1:7" ht="15.75" customHeight="1">
      <c r="A73" s="3"/>
      <c r="B73" s="202">
        <v>75</v>
      </c>
      <c r="C73" s="167"/>
      <c r="D73" s="149" t="s">
        <v>99</v>
      </c>
      <c r="E73" s="174">
        <f>SUM(E74:E74)</f>
        <v>1100000</v>
      </c>
      <c r="F73" s="174">
        <f>SUM(F74:F74)</f>
        <v>1100000</v>
      </c>
      <c r="G73" s="249">
        <f t="shared" si="1"/>
        <v>100</v>
      </c>
    </row>
    <row r="74" spans="1:7" ht="15.75" customHeight="1">
      <c r="A74" s="3"/>
      <c r="B74" s="158"/>
      <c r="C74" s="167">
        <v>75121</v>
      </c>
      <c r="D74" s="164" t="s">
        <v>109</v>
      </c>
      <c r="E74" s="172">
        <v>1100000</v>
      </c>
      <c r="F74" s="173">
        <v>1100000</v>
      </c>
      <c r="G74" s="250">
        <f t="shared" si="1"/>
        <v>100</v>
      </c>
    </row>
    <row r="75" spans="1:7" ht="21" customHeight="1" thickBot="1">
      <c r="A75" s="3"/>
      <c r="B75" s="5">
        <v>7</v>
      </c>
      <c r="C75" s="152"/>
      <c r="D75" s="171" t="s">
        <v>20</v>
      </c>
      <c r="E75" s="175">
        <f>E70+E67+E56+E51+E48+E43+E40+E35+E73+E63+E65</f>
        <v>72098500</v>
      </c>
      <c r="F75" s="175">
        <f>F70+F67+F56+F51+F48+F43+F40+F35+F73+F63+F65</f>
        <v>77941483.52000001</v>
      </c>
      <c r="G75" s="251">
        <f t="shared" si="1"/>
        <v>108.10416793691964</v>
      </c>
    </row>
    <row r="76" spans="1:7" ht="12" customHeight="1">
      <c r="A76" s="28"/>
      <c r="B76" s="41" t="s">
        <v>64</v>
      </c>
      <c r="C76" s="42" t="s">
        <v>64</v>
      </c>
      <c r="D76" s="4" t="s">
        <v>3</v>
      </c>
      <c r="E76" s="45" t="s">
        <v>6</v>
      </c>
      <c r="F76" s="145" t="s">
        <v>65</v>
      </c>
      <c r="G76" s="245" t="s">
        <v>66</v>
      </c>
    </row>
    <row r="77" spans="1:7" ht="15.75" customHeight="1" thickBot="1">
      <c r="A77" s="17"/>
      <c r="B77" s="43" t="s">
        <v>5</v>
      </c>
      <c r="C77" s="44" t="s">
        <v>5</v>
      </c>
      <c r="D77" s="5"/>
      <c r="E77" s="46">
        <v>2007</v>
      </c>
      <c r="F77" s="146">
        <v>2007</v>
      </c>
      <c r="G77" s="246"/>
    </row>
    <row r="78" spans="1:7" ht="18" customHeight="1">
      <c r="A78" s="3"/>
      <c r="B78" s="39"/>
      <c r="C78" s="7"/>
      <c r="D78" s="6" t="s">
        <v>21</v>
      </c>
      <c r="E78" s="47"/>
      <c r="F78" s="140"/>
      <c r="G78" s="252"/>
    </row>
    <row r="79" spans="1:7" ht="11.25" customHeight="1">
      <c r="A79" s="3"/>
      <c r="B79" s="198">
        <v>411</v>
      </c>
      <c r="C79" s="8"/>
      <c r="D79" s="54" t="s">
        <v>22</v>
      </c>
      <c r="E79" s="50">
        <f>E80+E81+E82+E83+E84</f>
        <v>7325800</v>
      </c>
      <c r="F79" s="50">
        <f>F80+F81+F82+F83+F84</f>
        <v>6962461.28</v>
      </c>
      <c r="G79" s="249">
        <f>F79/E79*100</f>
        <v>95.04028611209698</v>
      </c>
    </row>
    <row r="80" spans="1:7" ht="12.75">
      <c r="A80" s="3"/>
      <c r="B80" s="40"/>
      <c r="C80" s="14">
        <v>4111</v>
      </c>
      <c r="D80" s="15" t="s">
        <v>43</v>
      </c>
      <c r="E80" s="86">
        <f aca="true" t="shared" si="2" ref="E80:F84">E146++E175+E197+E221+E251+E308+E330+E355+E378+E402+E426+E448+E467+E489+E508+E530+E549+E573+E592+E615+E636+E659+E680+E712+E733+E760</f>
        <v>4122900</v>
      </c>
      <c r="F80" s="86">
        <f t="shared" si="2"/>
        <v>3941969.0100000007</v>
      </c>
      <c r="G80" s="248">
        <f>F80/E80*100</f>
        <v>95.61156006694318</v>
      </c>
    </row>
    <row r="81" spans="1:7" ht="12.75">
      <c r="A81" s="3"/>
      <c r="B81" s="40"/>
      <c r="C81" s="14">
        <v>4112</v>
      </c>
      <c r="D81" s="15" t="s">
        <v>23</v>
      </c>
      <c r="E81" s="86">
        <f t="shared" si="2"/>
        <v>822400</v>
      </c>
      <c r="F81" s="86">
        <f t="shared" si="2"/>
        <v>767325.01</v>
      </c>
      <c r="G81" s="248">
        <f aca="true" t="shared" si="3" ref="G81:G133">F81/E81*100</f>
        <v>93.30313837548638</v>
      </c>
    </row>
    <row r="82" spans="1:7" ht="12.75">
      <c r="A82" s="3"/>
      <c r="B82" s="40"/>
      <c r="C82" s="14">
        <v>4113</v>
      </c>
      <c r="D82" s="15" t="s">
        <v>79</v>
      </c>
      <c r="E82" s="86">
        <f t="shared" si="2"/>
        <v>1183900</v>
      </c>
      <c r="F82" s="86">
        <f t="shared" si="2"/>
        <v>1121822.08</v>
      </c>
      <c r="G82" s="248">
        <f t="shared" si="3"/>
        <v>94.75648956837571</v>
      </c>
    </row>
    <row r="83" spans="1:7" ht="12.75">
      <c r="A83" s="3"/>
      <c r="B83" s="40"/>
      <c r="C83" s="14">
        <v>4114</v>
      </c>
      <c r="D83" s="15" t="s">
        <v>117</v>
      </c>
      <c r="E83" s="86">
        <f t="shared" si="2"/>
        <v>1049600</v>
      </c>
      <c r="F83" s="86">
        <f t="shared" si="2"/>
        <v>1006447.3800000001</v>
      </c>
      <c r="G83" s="248">
        <f>F83/E83*100</f>
        <v>95.88866044207319</v>
      </c>
    </row>
    <row r="84" spans="1:7" ht="12.75" customHeight="1">
      <c r="A84" s="3"/>
      <c r="B84" s="40"/>
      <c r="C84" s="14">
        <v>4115</v>
      </c>
      <c r="D84" s="15" t="s">
        <v>16</v>
      </c>
      <c r="E84" s="86">
        <f t="shared" si="2"/>
        <v>147000</v>
      </c>
      <c r="F84" s="86">
        <f t="shared" si="2"/>
        <v>124897.79999999999</v>
      </c>
      <c r="G84" s="248">
        <f t="shared" si="3"/>
        <v>84.96448979591837</v>
      </c>
    </row>
    <row r="85" spans="1:7" ht="12.75">
      <c r="A85" s="3"/>
      <c r="B85" s="203">
        <v>412</v>
      </c>
      <c r="C85" s="26"/>
      <c r="D85" s="63" t="s">
        <v>24</v>
      </c>
      <c r="E85" s="97">
        <f>E86+E87+E88+E89+E90+E91+E92</f>
        <v>1329800</v>
      </c>
      <c r="F85" s="97">
        <f>F86+F87+F88+F89+F90+F91+F92</f>
        <v>1063154.0299999998</v>
      </c>
      <c r="G85" s="249">
        <f t="shared" si="3"/>
        <v>79.9484155512107</v>
      </c>
    </row>
    <row r="86" spans="1:7" ht="12.75">
      <c r="A86" s="3"/>
      <c r="B86" s="40"/>
      <c r="C86" s="14">
        <v>4121</v>
      </c>
      <c r="D86" s="15" t="s">
        <v>25</v>
      </c>
      <c r="E86" s="86">
        <f aca="true" t="shared" si="4" ref="E86:F89">E153++E182+E204+E228+E258+E315+E337+E362+E385+E409+E433+E455+E474+E496+E515+E537+E556+E580+E599+E622+E643+E666+E687+E719+E740+E767</f>
        <v>309200</v>
      </c>
      <c r="F86" s="86">
        <f t="shared" si="4"/>
        <v>280956.31999999995</v>
      </c>
      <c r="G86" s="248">
        <f t="shared" si="3"/>
        <v>90.86556274256144</v>
      </c>
    </row>
    <row r="87" spans="1:7" ht="12.75">
      <c r="A87" s="3"/>
      <c r="B87" s="40"/>
      <c r="C87" s="14">
        <v>4122</v>
      </c>
      <c r="D87" s="15" t="s">
        <v>27</v>
      </c>
      <c r="E87" s="86">
        <f t="shared" si="4"/>
        <v>159400</v>
      </c>
      <c r="F87" s="86">
        <f t="shared" si="4"/>
        <v>144932</v>
      </c>
      <c r="G87" s="248">
        <f t="shared" si="3"/>
        <v>90.92346298619825</v>
      </c>
    </row>
    <row r="88" spans="1:7" ht="12.75">
      <c r="A88" s="3"/>
      <c r="B88" s="40"/>
      <c r="C88" s="14">
        <v>4123</v>
      </c>
      <c r="D88" s="15" t="s">
        <v>119</v>
      </c>
      <c r="E88" s="86">
        <f t="shared" si="4"/>
        <v>281600</v>
      </c>
      <c r="F88" s="86">
        <f t="shared" si="4"/>
        <v>233564</v>
      </c>
      <c r="G88" s="248">
        <f t="shared" si="3"/>
        <v>82.94176136363637</v>
      </c>
    </row>
    <row r="89" spans="1:7" ht="12.75">
      <c r="A89" s="3"/>
      <c r="B89" s="40"/>
      <c r="C89" s="14">
        <v>4125</v>
      </c>
      <c r="D89" s="15" t="s">
        <v>26</v>
      </c>
      <c r="E89" s="86">
        <f t="shared" si="4"/>
        <v>242100</v>
      </c>
      <c r="F89" s="86">
        <f t="shared" si="4"/>
        <v>226647.81999999995</v>
      </c>
      <c r="G89" s="248">
        <f t="shared" si="3"/>
        <v>93.61743907476247</v>
      </c>
    </row>
    <row r="90" spans="1:7" ht="12.75">
      <c r="A90" s="3"/>
      <c r="B90" s="40"/>
      <c r="C90" s="14">
        <v>4127</v>
      </c>
      <c r="D90" s="15" t="s">
        <v>80</v>
      </c>
      <c r="E90" s="86">
        <f>E262</f>
        <v>100000</v>
      </c>
      <c r="F90" s="86">
        <f>F262</f>
        <v>0</v>
      </c>
      <c r="G90" s="248">
        <f t="shared" si="3"/>
        <v>0</v>
      </c>
    </row>
    <row r="91" spans="1:7" ht="12.75">
      <c r="A91" s="3"/>
      <c r="B91" s="40"/>
      <c r="C91" s="14">
        <v>4128</v>
      </c>
      <c r="D91" s="15" t="s">
        <v>81</v>
      </c>
      <c r="E91" s="86">
        <f>E232</f>
        <v>115000</v>
      </c>
      <c r="F91" s="86">
        <f>F232</f>
        <v>92766.73</v>
      </c>
      <c r="G91" s="248">
        <f t="shared" si="3"/>
        <v>80.66672173913044</v>
      </c>
    </row>
    <row r="92" spans="1:7" ht="12.75">
      <c r="A92" s="3"/>
      <c r="B92" s="40"/>
      <c r="C92" s="14">
        <v>4129</v>
      </c>
      <c r="D92" s="15" t="s">
        <v>28</v>
      </c>
      <c r="E92" s="86">
        <f>E157+E186+E208+E233+E263+E319+E366+E389+E413+E437+E459+E478+E500+E519+E541+E560+E584+E603+E626+E647+E670+E691+E723+E744+E771+E341</f>
        <v>122500</v>
      </c>
      <c r="F92" s="86">
        <f>F157+F186+F208+F233+F263+F319+F366+F389+F413+F437+F459+F478+F500+F519+F541+F560+F584+F603+F626+F647+F670+F691+F723+F744+F771+F341</f>
        <v>84287.16000000002</v>
      </c>
      <c r="G92" s="248">
        <f t="shared" si="3"/>
        <v>68.8058448979592</v>
      </c>
    </row>
    <row r="93" spans="1:7" ht="12" customHeight="1">
      <c r="A93" s="3"/>
      <c r="B93" s="203">
        <v>413</v>
      </c>
      <c r="C93" s="26"/>
      <c r="D93" s="63" t="s">
        <v>29</v>
      </c>
      <c r="E93" s="97">
        <f>E94+E95+E96+E97+E98+E99+E100+E101</f>
        <v>8111900</v>
      </c>
      <c r="F93" s="97">
        <f>F94+F95+F96+F97+F98+F99+F100+F101</f>
        <v>5901279.280000001</v>
      </c>
      <c r="G93" s="249">
        <f t="shared" si="3"/>
        <v>72.74842244110505</v>
      </c>
    </row>
    <row r="94" spans="1:7" ht="12.75">
      <c r="A94" s="3"/>
      <c r="B94" s="40"/>
      <c r="C94" s="14">
        <v>4131</v>
      </c>
      <c r="D94" s="15" t="s">
        <v>121</v>
      </c>
      <c r="E94" s="86">
        <f>E160+E189+E211+E236+E267+E322+E344+E369+E392+E416+E462+E481+E503+E522+E544+E563+E587+E606+E629+E650+E673+E694+E726+E750+E440+E774</f>
        <v>648300</v>
      </c>
      <c r="F94" s="86">
        <f>F160+F189+F211+F236+F267+F322+F344+F369+F392+F416+F462+F481+F503+F522+F544+F563+F587+F606+F629+F650+F673+F694+F726+F750+F440+F774</f>
        <v>597818.5600000002</v>
      </c>
      <c r="G94" s="248">
        <f t="shared" si="3"/>
        <v>92.21325929353696</v>
      </c>
    </row>
    <row r="95" spans="1:7" ht="12.75">
      <c r="A95" s="3"/>
      <c r="B95" s="40"/>
      <c r="C95" s="14">
        <v>4132</v>
      </c>
      <c r="D95" s="15" t="s">
        <v>122</v>
      </c>
      <c r="E95" s="86">
        <f>E161+E190+E212+E237+E268+E323+E345+E370+E417+E607+E630+E651+E674+E695+E727+E751</f>
        <v>173100</v>
      </c>
      <c r="F95" s="86">
        <f>F161+F190+F212+F237+F268+F323+F345+F370+F417+F607+F630+F651+F674+F695+F727+F751</f>
        <v>149313.47999999998</v>
      </c>
      <c r="G95" s="248">
        <f t="shared" si="3"/>
        <v>86.25850953206238</v>
      </c>
    </row>
    <row r="96" spans="1:7" ht="12.75">
      <c r="A96" s="3"/>
      <c r="B96" s="40"/>
      <c r="C96" s="14">
        <v>4133</v>
      </c>
      <c r="D96" s="15" t="s">
        <v>123</v>
      </c>
      <c r="E96" s="86">
        <f>E162+E191+E213+E238</f>
        <v>43500</v>
      </c>
      <c r="F96" s="86">
        <f>F162+F191+F213+F238</f>
        <v>32511.77</v>
      </c>
      <c r="G96" s="248">
        <f t="shared" si="3"/>
        <v>74.73970114942529</v>
      </c>
    </row>
    <row r="97" spans="1:7" ht="12.75">
      <c r="A97" s="3"/>
      <c r="B97" s="40"/>
      <c r="C97" s="14">
        <v>4134</v>
      </c>
      <c r="D97" s="15" t="s">
        <v>82</v>
      </c>
      <c r="E97" s="86">
        <f>E269+E696</f>
        <v>2930000</v>
      </c>
      <c r="F97" s="86">
        <f>F269+F696</f>
        <v>2484379.3200000003</v>
      </c>
      <c r="G97" s="248">
        <f t="shared" si="3"/>
        <v>84.79110307167237</v>
      </c>
    </row>
    <row r="98" spans="1:7" ht="12" customHeight="1">
      <c r="A98" s="3"/>
      <c r="B98" s="40"/>
      <c r="C98" s="14">
        <v>4135</v>
      </c>
      <c r="D98" s="129" t="s">
        <v>124</v>
      </c>
      <c r="E98" s="86">
        <f>E163+E192+E214+E239+E270+E324+E346+E371+E418+E608+E631+E652+E675+E697+E728+E752</f>
        <v>290000</v>
      </c>
      <c r="F98" s="86">
        <f>F163+F192+F214+F239+F270+F324+F346+F371+F418+F608+F631+F652+F675+F697+F728+F752</f>
        <v>208995.81</v>
      </c>
      <c r="G98" s="248">
        <f t="shared" si="3"/>
        <v>72.06752068965517</v>
      </c>
    </row>
    <row r="99" spans="1:7" ht="12.75">
      <c r="A99" s="3"/>
      <c r="B99" s="40"/>
      <c r="C99" s="14">
        <v>4136</v>
      </c>
      <c r="D99" s="15" t="s">
        <v>141</v>
      </c>
      <c r="E99" s="86">
        <f>E325+E698</f>
        <v>79000</v>
      </c>
      <c r="F99" s="86">
        <f>F325+F698</f>
        <v>75318.42</v>
      </c>
      <c r="G99" s="248">
        <f t="shared" si="3"/>
        <v>95.33977215189873</v>
      </c>
    </row>
    <row r="100" spans="1:7" ht="12.75">
      <c r="A100" s="3"/>
      <c r="B100" s="40"/>
      <c r="C100" s="14">
        <v>4137</v>
      </c>
      <c r="D100" s="20" t="s">
        <v>83</v>
      </c>
      <c r="E100" s="86">
        <f>E271</f>
        <v>200000</v>
      </c>
      <c r="F100" s="86">
        <f>F271</f>
        <v>156277</v>
      </c>
      <c r="G100" s="248">
        <f t="shared" si="3"/>
        <v>78.1385</v>
      </c>
    </row>
    <row r="101" spans="1:7" ht="12.75">
      <c r="A101" s="3"/>
      <c r="B101" s="40"/>
      <c r="C101" s="14">
        <v>4139</v>
      </c>
      <c r="D101" s="15" t="s">
        <v>30</v>
      </c>
      <c r="E101" s="86">
        <f>E164+E193+E215+E240+E272+E326+E347+E372+E393+E419+E441+E463+E482+E504+E523+E545+E564+E588+E609+E632+E653+E676+E699+E729+E753+E775</f>
        <v>3748000</v>
      </c>
      <c r="F101" s="86">
        <f>F164+F193+F215+F240+F272+F326+F347+F372+F393+F419+F441+F463+F482+F504+F523+F545+F564+F588+F609+F632+F653+F676+F699+F729+F753+F775</f>
        <v>2196664.9200000004</v>
      </c>
      <c r="G101" s="248">
        <f t="shared" si="3"/>
        <v>58.60898932764142</v>
      </c>
    </row>
    <row r="102" spans="1:7" ht="2.25" customHeight="1" hidden="1">
      <c r="A102" s="3"/>
      <c r="B102" s="39"/>
      <c r="C102" s="8"/>
      <c r="D102" s="13"/>
      <c r="E102" s="52"/>
      <c r="F102" s="52"/>
      <c r="G102" s="248"/>
    </row>
    <row r="103" spans="1:7" ht="11.25" customHeight="1">
      <c r="A103" s="3"/>
      <c r="B103" s="198">
        <v>414</v>
      </c>
      <c r="C103" s="8"/>
      <c r="D103" s="63" t="s">
        <v>156</v>
      </c>
      <c r="E103" s="50">
        <f>E104+E105+E106</f>
        <v>183000</v>
      </c>
      <c r="F103" s="50">
        <f>F104+F105+F106</f>
        <v>185810.62</v>
      </c>
      <c r="G103" s="248">
        <f t="shared" si="3"/>
        <v>101.53585792349726</v>
      </c>
    </row>
    <row r="104" spans="1:7" ht="11.25" customHeight="1">
      <c r="A104" s="3"/>
      <c r="B104" s="39"/>
      <c r="C104" s="204">
        <v>4142</v>
      </c>
      <c r="D104" s="15" t="s">
        <v>39</v>
      </c>
      <c r="E104" s="52">
        <f>E704</f>
        <v>48000</v>
      </c>
      <c r="F104" s="52">
        <f>F704</f>
        <v>50175.51</v>
      </c>
      <c r="G104" s="248">
        <f t="shared" si="3"/>
        <v>104.53231250000002</v>
      </c>
    </row>
    <row r="105" spans="1:7" ht="12.75" customHeight="1">
      <c r="A105" s="3"/>
      <c r="B105" s="39"/>
      <c r="C105" s="204">
        <v>4143</v>
      </c>
      <c r="D105" s="15" t="s">
        <v>55</v>
      </c>
      <c r="E105" s="52">
        <f>E705</f>
        <v>80000</v>
      </c>
      <c r="F105" s="52">
        <f>F705</f>
        <v>78097.26</v>
      </c>
      <c r="G105" s="248">
        <f t="shared" si="3"/>
        <v>97.62157499999999</v>
      </c>
    </row>
    <row r="106" spans="1:7" ht="12.75" customHeight="1">
      <c r="A106" s="3"/>
      <c r="B106" s="39"/>
      <c r="C106" s="204">
        <v>4144</v>
      </c>
      <c r="D106" s="15" t="s">
        <v>159</v>
      </c>
      <c r="E106" s="52">
        <f>E756</f>
        <v>55000</v>
      </c>
      <c r="F106" s="52">
        <f>F756</f>
        <v>57537.85</v>
      </c>
      <c r="G106" s="248">
        <f t="shared" si="3"/>
        <v>104.61427272727273</v>
      </c>
    </row>
    <row r="107" spans="1:7" ht="12" customHeight="1">
      <c r="A107" s="3"/>
      <c r="B107" s="198">
        <v>415</v>
      </c>
      <c r="C107" s="8"/>
      <c r="D107" s="54" t="s">
        <v>57</v>
      </c>
      <c r="E107" s="50">
        <f>E108+E109</f>
        <v>135000</v>
      </c>
      <c r="F107" s="50">
        <f>F108+F109</f>
        <v>131200.32</v>
      </c>
      <c r="G107" s="249">
        <f t="shared" si="3"/>
        <v>97.18542222222223</v>
      </c>
    </row>
    <row r="108" spans="1:7" ht="12" customHeight="1">
      <c r="A108" s="3"/>
      <c r="B108" s="39"/>
      <c r="C108" s="204">
        <v>4151</v>
      </c>
      <c r="D108" s="130" t="s">
        <v>131</v>
      </c>
      <c r="E108" s="133">
        <f>E275</f>
        <v>0</v>
      </c>
      <c r="F108" s="133">
        <f>F275</f>
        <v>0</v>
      </c>
      <c r="G108" s="248">
        <v>0</v>
      </c>
    </row>
    <row r="109" spans="1:7" ht="12.75" customHeight="1">
      <c r="A109" s="3"/>
      <c r="B109" s="39"/>
      <c r="C109" s="204">
        <v>4152</v>
      </c>
      <c r="D109" s="15" t="s">
        <v>58</v>
      </c>
      <c r="E109" s="52">
        <f>E276</f>
        <v>135000</v>
      </c>
      <c r="F109" s="52">
        <f>F276</f>
        <v>131200.32</v>
      </c>
      <c r="G109" s="248">
        <f t="shared" si="3"/>
        <v>97.18542222222223</v>
      </c>
    </row>
    <row r="110" spans="1:7" ht="3" customHeight="1" hidden="1">
      <c r="A110" s="3"/>
      <c r="B110" s="39"/>
      <c r="C110" s="8"/>
      <c r="D110" s="15"/>
      <c r="E110" s="52"/>
      <c r="F110" s="52"/>
      <c r="G110" s="248"/>
    </row>
    <row r="111" spans="1:7" ht="11.25" customHeight="1">
      <c r="A111" s="3"/>
      <c r="B111" s="198">
        <v>416</v>
      </c>
      <c r="C111" s="8"/>
      <c r="D111" s="54" t="s">
        <v>31</v>
      </c>
      <c r="E111" s="50">
        <f>E112</f>
        <v>264000</v>
      </c>
      <c r="F111" s="50">
        <f>F112</f>
        <v>276325</v>
      </c>
      <c r="G111" s="249">
        <f t="shared" si="3"/>
        <v>104.6685606060606</v>
      </c>
    </row>
    <row r="112" spans="1:7" ht="12.75">
      <c r="A112" s="3"/>
      <c r="B112" s="39"/>
      <c r="C112" s="14">
        <v>4162</v>
      </c>
      <c r="D112" s="15" t="s">
        <v>32</v>
      </c>
      <c r="E112" s="52">
        <f>E567+E243</f>
        <v>264000</v>
      </c>
      <c r="F112" s="52">
        <f>F567+F243</f>
        <v>276325</v>
      </c>
      <c r="G112" s="248">
        <f t="shared" si="3"/>
        <v>104.6685606060606</v>
      </c>
    </row>
    <row r="113" spans="1:7" ht="11.25" customHeight="1">
      <c r="A113" s="3"/>
      <c r="B113" s="198">
        <v>418</v>
      </c>
      <c r="C113" s="26"/>
      <c r="D113" s="63" t="s">
        <v>157</v>
      </c>
      <c r="E113" s="50">
        <f>E114</f>
        <v>55000</v>
      </c>
      <c r="F113" s="50">
        <f>F114</f>
        <v>13557.16</v>
      </c>
      <c r="G113" s="249">
        <f t="shared" si="3"/>
        <v>24.64938181818182</v>
      </c>
    </row>
    <row r="114" spans="1:7" ht="21" customHeight="1">
      <c r="A114" s="3"/>
      <c r="B114" s="39"/>
      <c r="C114" s="14">
        <v>4181</v>
      </c>
      <c r="D114" s="131" t="s">
        <v>53</v>
      </c>
      <c r="E114" s="52">
        <f>E708</f>
        <v>55000</v>
      </c>
      <c r="F114" s="52">
        <f>F708</f>
        <v>13557.16</v>
      </c>
      <c r="G114" s="249">
        <f t="shared" si="3"/>
        <v>24.64938181818182</v>
      </c>
    </row>
    <row r="115" spans="1:7" ht="21.75" customHeight="1">
      <c r="A115" s="3"/>
      <c r="B115" s="198">
        <v>431</v>
      </c>
      <c r="C115" s="26"/>
      <c r="D115" s="85" t="s">
        <v>127</v>
      </c>
      <c r="E115" s="50">
        <f>E116+E117+E118+E119+E120</f>
        <v>8764000</v>
      </c>
      <c r="F115" s="50">
        <f>F116+F117+F118+F119+F120</f>
        <v>7578750.72</v>
      </c>
      <c r="G115" s="249">
        <f t="shared" si="3"/>
        <v>86.47593245093564</v>
      </c>
    </row>
    <row r="116" spans="1:7" ht="12.75">
      <c r="A116" s="3"/>
      <c r="B116" s="39"/>
      <c r="C116" s="204">
        <v>4311</v>
      </c>
      <c r="D116" s="130" t="s">
        <v>132</v>
      </c>
      <c r="E116" s="133">
        <f>E279</f>
        <v>120000</v>
      </c>
      <c r="F116" s="133">
        <f>F279</f>
        <v>100625</v>
      </c>
      <c r="G116" s="249">
        <f t="shared" si="3"/>
        <v>83.85416666666666</v>
      </c>
    </row>
    <row r="117" spans="1:7" ht="12.75">
      <c r="A117" s="3"/>
      <c r="B117" s="40"/>
      <c r="C117" s="14">
        <v>4312</v>
      </c>
      <c r="D117" s="15" t="s">
        <v>84</v>
      </c>
      <c r="E117" s="86">
        <f>E246+E280</f>
        <v>824000</v>
      </c>
      <c r="F117" s="86">
        <f>F246+F280</f>
        <v>831132.39</v>
      </c>
      <c r="G117" s="249">
        <f t="shared" si="3"/>
        <v>100.86558131067962</v>
      </c>
    </row>
    <row r="118" spans="1:7" ht="13.5" customHeight="1">
      <c r="A118" s="3"/>
      <c r="B118" s="40"/>
      <c r="C118" s="14">
        <v>4313</v>
      </c>
      <c r="D118" s="69" t="s">
        <v>126</v>
      </c>
      <c r="E118" s="86">
        <f>E247+E281+E374+E422+E167</f>
        <v>790000</v>
      </c>
      <c r="F118" s="86">
        <f>F247+F281+F374+F422+F167</f>
        <v>721138.6200000001</v>
      </c>
      <c r="G118" s="249">
        <f t="shared" si="3"/>
        <v>91.28336962025317</v>
      </c>
    </row>
    <row r="119" spans="1:7" ht="12.75">
      <c r="A119" s="3"/>
      <c r="B119" s="40"/>
      <c r="C119" s="14">
        <v>4317</v>
      </c>
      <c r="D119" s="69" t="s">
        <v>133</v>
      </c>
      <c r="E119" s="86">
        <f>E282</f>
        <v>930000</v>
      </c>
      <c r="F119" s="86">
        <f>F282</f>
        <v>802261.69</v>
      </c>
      <c r="G119" s="249">
        <f t="shared" si="3"/>
        <v>86.26469784946235</v>
      </c>
    </row>
    <row r="120" spans="1:7" ht="12" customHeight="1">
      <c r="A120" s="3"/>
      <c r="B120" s="40"/>
      <c r="C120" s="14">
        <v>4319</v>
      </c>
      <c r="D120" s="15" t="s">
        <v>134</v>
      </c>
      <c r="E120" s="86">
        <f>E283</f>
        <v>6100000</v>
      </c>
      <c r="F120" s="86">
        <f>F283</f>
        <v>5123593.02</v>
      </c>
      <c r="G120" s="249">
        <f t="shared" si="3"/>
        <v>83.99332819672131</v>
      </c>
    </row>
    <row r="121" spans="1:7" ht="11.25" customHeight="1">
      <c r="A121" s="3"/>
      <c r="B121" s="203">
        <v>441</v>
      </c>
      <c r="C121" s="26"/>
      <c r="D121" s="63" t="s">
        <v>33</v>
      </c>
      <c r="E121" s="97">
        <f>SUM(E122:E125)</f>
        <v>41900000</v>
      </c>
      <c r="F121" s="97">
        <f>SUM(F122:F125)</f>
        <v>40916164.980000004</v>
      </c>
      <c r="G121" s="249">
        <f t="shared" si="3"/>
        <v>97.65194505966588</v>
      </c>
    </row>
    <row r="122" spans="1:7" ht="12.75">
      <c r="A122" s="3"/>
      <c r="B122" s="40"/>
      <c r="C122" s="14">
        <v>4412</v>
      </c>
      <c r="D122" s="15" t="s">
        <v>85</v>
      </c>
      <c r="E122" s="86">
        <f aca="true" t="shared" si="5" ref="E122:F125">E286</f>
        <v>10100000</v>
      </c>
      <c r="F122" s="86">
        <f t="shared" si="5"/>
        <v>10336949.59</v>
      </c>
      <c r="G122" s="248">
        <f t="shared" si="3"/>
        <v>102.34603554455445</v>
      </c>
    </row>
    <row r="123" spans="1:7" ht="12" customHeight="1">
      <c r="A123" s="3"/>
      <c r="B123" s="40"/>
      <c r="C123" s="14">
        <v>4413</v>
      </c>
      <c r="D123" s="15" t="s">
        <v>136</v>
      </c>
      <c r="E123" s="86">
        <f t="shared" si="5"/>
        <v>9160000</v>
      </c>
      <c r="F123" s="86">
        <f t="shared" si="5"/>
        <v>7977522.16</v>
      </c>
      <c r="G123" s="248">
        <f t="shared" si="3"/>
        <v>87.09085327510917</v>
      </c>
    </row>
    <row r="124" spans="1:7" ht="12" customHeight="1">
      <c r="A124" s="3"/>
      <c r="B124" s="40"/>
      <c r="C124" s="14">
        <v>4414</v>
      </c>
      <c r="D124" s="15" t="s">
        <v>196</v>
      </c>
      <c r="E124" s="86">
        <f t="shared" si="5"/>
        <v>20910000</v>
      </c>
      <c r="F124" s="86">
        <f t="shared" si="5"/>
        <v>20871041.92</v>
      </c>
      <c r="G124" s="248">
        <f t="shared" si="3"/>
        <v>99.81368684839791</v>
      </c>
    </row>
    <row r="125" spans="1:7" ht="12" customHeight="1">
      <c r="A125" s="3"/>
      <c r="B125" s="40"/>
      <c r="C125" s="14">
        <v>4415</v>
      </c>
      <c r="D125" s="15" t="s">
        <v>137</v>
      </c>
      <c r="E125" s="86">
        <f t="shared" si="5"/>
        <v>1730000</v>
      </c>
      <c r="F125" s="86">
        <f t="shared" si="5"/>
        <v>1730651.31</v>
      </c>
      <c r="G125" s="248">
        <f t="shared" si="3"/>
        <v>100.03764797687862</v>
      </c>
    </row>
    <row r="126" spans="1:7" ht="11.25" customHeight="1">
      <c r="A126" s="3"/>
      <c r="B126" s="203">
        <v>461</v>
      </c>
      <c r="C126" s="26"/>
      <c r="D126" s="63" t="s">
        <v>37</v>
      </c>
      <c r="E126" s="97">
        <f>E127</f>
        <v>1780000</v>
      </c>
      <c r="F126" s="97">
        <f>F127</f>
        <v>1179793.94</v>
      </c>
      <c r="G126" s="249">
        <f t="shared" si="3"/>
        <v>66.28055842696628</v>
      </c>
    </row>
    <row r="127" spans="1:7" ht="12" customHeight="1">
      <c r="A127" s="3"/>
      <c r="B127" s="40"/>
      <c r="C127" s="14">
        <v>4612</v>
      </c>
      <c r="D127" s="15" t="s">
        <v>37</v>
      </c>
      <c r="E127" s="86">
        <f>E292</f>
        <v>1780000</v>
      </c>
      <c r="F127" s="86">
        <f>F292</f>
        <v>1179793.94</v>
      </c>
      <c r="G127" s="248">
        <f t="shared" si="3"/>
        <v>66.28055842696628</v>
      </c>
    </row>
    <row r="128" spans="1:7" ht="12.75">
      <c r="A128" s="3"/>
      <c r="B128" s="203">
        <v>463</v>
      </c>
      <c r="C128" s="26"/>
      <c r="D128" s="63" t="s">
        <v>139</v>
      </c>
      <c r="E128" s="97">
        <f>E129</f>
        <v>850000</v>
      </c>
      <c r="F128" s="97">
        <f>F129</f>
        <v>745900.6100000001</v>
      </c>
      <c r="G128" s="248">
        <f t="shared" si="3"/>
        <v>87.75301294117648</v>
      </c>
    </row>
    <row r="129" spans="1:7" ht="12.75">
      <c r="A129" s="3"/>
      <c r="B129" s="40"/>
      <c r="C129" s="14">
        <v>4631</v>
      </c>
      <c r="D129" s="15" t="s">
        <v>86</v>
      </c>
      <c r="E129" s="86">
        <f>E295+E296</f>
        <v>850000</v>
      </c>
      <c r="F129" s="86">
        <f>F295+F296</f>
        <v>745900.6100000001</v>
      </c>
      <c r="G129" s="248">
        <f t="shared" si="3"/>
        <v>87.75301294117648</v>
      </c>
    </row>
    <row r="130" spans="1:7" ht="12" customHeight="1">
      <c r="A130" s="3"/>
      <c r="B130" s="203">
        <v>47</v>
      </c>
      <c r="C130" s="26"/>
      <c r="D130" s="63" t="s">
        <v>34</v>
      </c>
      <c r="E130" s="97">
        <f>E131+E132</f>
        <v>1400000</v>
      </c>
      <c r="F130" s="97">
        <f>F131+F132</f>
        <v>668941.05</v>
      </c>
      <c r="G130" s="249">
        <f t="shared" si="3"/>
        <v>47.78150357142857</v>
      </c>
    </row>
    <row r="131" spans="1:7" ht="12.75">
      <c r="A131" s="3"/>
      <c r="B131" s="40"/>
      <c r="C131" s="14">
        <v>4721</v>
      </c>
      <c r="D131" s="15" t="s">
        <v>35</v>
      </c>
      <c r="E131" s="86">
        <f>E300</f>
        <v>720000</v>
      </c>
      <c r="F131" s="86">
        <f>F300</f>
        <v>65766.3</v>
      </c>
      <c r="G131" s="248">
        <f t="shared" si="3"/>
        <v>9.134208333333333</v>
      </c>
    </row>
    <row r="132" spans="1:7" ht="12.75">
      <c r="A132" s="3"/>
      <c r="B132" s="40"/>
      <c r="C132" s="14">
        <v>4711</v>
      </c>
      <c r="D132" s="15" t="s">
        <v>36</v>
      </c>
      <c r="E132" s="86">
        <f>E299</f>
        <v>680000</v>
      </c>
      <c r="F132" s="86">
        <f>F299</f>
        <v>603174.75</v>
      </c>
      <c r="G132" s="248">
        <f t="shared" si="3"/>
        <v>88.70216911764706</v>
      </c>
    </row>
    <row r="133" spans="1:7" ht="18" customHeight="1" thickBot="1">
      <c r="A133" s="3"/>
      <c r="B133" s="143">
        <v>4</v>
      </c>
      <c r="C133" s="144"/>
      <c r="D133" s="128" t="s">
        <v>38</v>
      </c>
      <c r="E133" s="132">
        <f>E130+E128+E126+E121+E115+E113+E111+E107+E103+E93+E85+E79</f>
        <v>72098500</v>
      </c>
      <c r="F133" s="132">
        <f>F130+F128+F126+F121+F115+F113+F111+F107+F103+F93+F85+F79</f>
        <v>65623338.99</v>
      </c>
      <c r="G133" s="253">
        <f t="shared" si="3"/>
        <v>91.01900731637967</v>
      </c>
    </row>
    <row r="134" spans="1:5" ht="6.75" customHeight="1">
      <c r="A134" s="3"/>
      <c r="B134" s="12"/>
      <c r="C134" s="12"/>
      <c r="D134" s="11"/>
      <c r="E134" s="29"/>
    </row>
    <row r="135" spans="1:5" ht="6.75" customHeight="1">
      <c r="A135" s="3"/>
      <c r="B135" s="12"/>
      <c r="C135" s="12"/>
      <c r="D135" s="11"/>
      <c r="E135" s="29"/>
    </row>
    <row r="136" spans="1:7" ht="15.75">
      <c r="A136" s="340" t="s">
        <v>41</v>
      </c>
      <c r="B136" s="340"/>
      <c r="C136" s="340"/>
      <c r="D136" s="340"/>
      <c r="E136" s="340"/>
      <c r="F136" s="328"/>
      <c r="G136" s="328"/>
    </row>
    <row r="137" spans="1:5" ht="7.5" customHeight="1">
      <c r="A137" s="3"/>
      <c r="B137" s="12"/>
      <c r="C137" s="12"/>
      <c r="D137" s="11"/>
      <c r="E137" s="29"/>
    </row>
    <row r="138" spans="1:7" ht="34.5" customHeight="1">
      <c r="A138" s="331" t="s">
        <v>199</v>
      </c>
      <c r="B138" s="328"/>
      <c r="C138" s="328"/>
      <c r="D138" s="328"/>
      <c r="E138" s="328"/>
      <c r="F138" s="328"/>
      <c r="G138" s="328"/>
    </row>
    <row r="139" spans="1:7" ht="34.5" customHeight="1">
      <c r="A139" s="82"/>
      <c r="B139" s="1"/>
      <c r="C139" s="1"/>
      <c r="D139" s="1"/>
      <c r="E139" s="1"/>
      <c r="F139" s="142"/>
      <c r="G139" s="254"/>
    </row>
    <row r="140" spans="1:4" ht="19.5">
      <c r="A140" s="334" t="s">
        <v>68</v>
      </c>
      <c r="B140" s="334"/>
      <c r="C140" s="334"/>
      <c r="D140" s="334"/>
    </row>
    <row r="141" ht="15" customHeight="1"/>
    <row r="142" ht="19.5" customHeight="1" thickBot="1"/>
    <row r="143" spans="1:7" s="60" customFormat="1" ht="17.25" customHeight="1">
      <c r="A143" s="58" t="s">
        <v>4</v>
      </c>
      <c r="B143" s="58" t="s">
        <v>64</v>
      </c>
      <c r="C143" s="59" t="s">
        <v>64</v>
      </c>
      <c r="D143" s="36" t="s">
        <v>3</v>
      </c>
      <c r="E143" s="92" t="s">
        <v>6</v>
      </c>
      <c r="F143" s="194" t="s">
        <v>65</v>
      </c>
      <c r="G143" s="255" t="s">
        <v>66</v>
      </c>
    </row>
    <row r="144" spans="1:7" s="60" customFormat="1" ht="17.25" customHeight="1" thickBot="1">
      <c r="A144" s="61" t="s">
        <v>5</v>
      </c>
      <c r="B144" s="61" t="s">
        <v>5</v>
      </c>
      <c r="C144" s="62" t="s">
        <v>5</v>
      </c>
      <c r="D144" s="37"/>
      <c r="E144" s="93">
        <v>2007</v>
      </c>
      <c r="F144" s="195">
        <v>2007</v>
      </c>
      <c r="G144" s="256"/>
    </row>
    <row r="145" spans="1:7" s="60" customFormat="1" ht="28.5" customHeight="1" thickBot="1">
      <c r="A145" s="105">
        <v>1</v>
      </c>
      <c r="B145" s="298" t="s">
        <v>162</v>
      </c>
      <c r="C145" s="298"/>
      <c r="D145" s="298"/>
      <c r="E145" s="298"/>
      <c r="F145" s="299"/>
      <c r="G145" s="300"/>
    </row>
    <row r="146" spans="1:7" s="60" customFormat="1" ht="24" customHeight="1">
      <c r="A146" s="21"/>
      <c r="B146" s="205"/>
      <c r="C146" s="70">
        <v>4111</v>
      </c>
      <c r="D146" s="24" t="s">
        <v>43</v>
      </c>
      <c r="E146" s="88">
        <v>200000</v>
      </c>
      <c r="F146" s="84">
        <v>190999.11</v>
      </c>
      <c r="G146" s="243">
        <f aca="true" t="shared" si="6" ref="G146:G151">F146/E146*100</f>
        <v>95.49955499999999</v>
      </c>
    </row>
    <row r="147" spans="1:7" s="60" customFormat="1" ht="16.5" customHeight="1">
      <c r="A147" s="21"/>
      <c r="B147" s="206"/>
      <c r="C147" s="14">
        <v>4112</v>
      </c>
      <c r="D147" s="15" t="s">
        <v>23</v>
      </c>
      <c r="E147" s="87">
        <v>40000</v>
      </c>
      <c r="F147" s="83">
        <v>36161.53</v>
      </c>
      <c r="G147" s="257">
        <f t="shared" si="6"/>
        <v>90.403825</v>
      </c>
    </row>
    <row r="148" spans="1:7" s="60" customFormat="1" ht="16.5" customHeight="1">
      <c r="A148" s="21"/>
      <c r="B148" s="206"/>
      <c r="C148" s="14">
        <v>4113</v>
      </c>
      <c r="D148" s="23" t="s">
        <v>116</v>
      </c>
      <c r="E148" s="86">
        <v>52200</v>
      </c>
      <c r="F148" s="83">
        <v>49613.03</v>
      </c>
      <c r="G148" s="257">
        <f t="shared" si="6"/>
        <v>95.04411877394637</v>
      </c>
    </row>
    <row r="149" spans="1:7" s="60" customFormat="1" ht="16.5" customHeight="1">
      <c r="A149" s="21"/>
      <c r="B149" s="206"/>
      <c r="C149" s="26">
        <v>4114</v>
      </c>
      <c r="D149" s="9" t="s">
        <v>117</v>
      </c>
      <c r="E149" s="88">
        <v>43000</v>
      </c>
      <c r="F149" s="83">
        <v>41553.97</v>
      </c>
      <c r="G149" s="257">
        <f t="shared" si="6"/>
        <v>96.63713953488372</v>
      </c>
    </row>
    <row r="150" spans="1:7" s="60" customFormat="1" ht="16.5" customHeight="1">
      <c r="A150" s="21"/>
      <c r="B150" s="206"/>
      <c r="C150" s="14">
        <v>4115</v>
      </c>
      <c r="D150" s="15" t="s">
        <v>16</v>
      </c>
      <c r="E150" s="88">
        <v>8000</v>
      </c>
      <c r="F150" s="83">
        <v>7593.72</v>
      </c>
      <c r="G150" s="257">
        <f t="shared" si="6"/>
        <v>94.92150000000001</v>
      </c>
    </row>
    <row r="151" spans="1:7" s="60" customFormat="1" ht="23.25" customHeight="1">
      <c r="A151" s="21"/>
      <c r="B151" s="67">
        <v>411</v>
      </c>
      <c r="C151" s="297" t="s">
        <v>118</v>
      </c>
      <c r="D151" s="349"/>
      <c r="E151" s="53">
        <f>SUM(E146:E150)</f>
        <v>343200</v>
      </c>
      <c r="F151" s="91">
        <f>SUM(F146:F150)</f>
        <v>325921.36</v>
      </c>
      <c r="G151" s="258">
        <f t="shared" si="6"/>
        <v>94.96543123543123</v>
      </c>
    </row>
    <row r="152" spans="1:7" s="60" customFormat="1" ht="16.5" customHeight="1">
      <c r="A152" s="21"/>
      <c r="B152" s="206"/>
      <c r="C152" s="292"/>
      <c r="D152" s="293"/>
      <c r="E152" s="86"/>
      <c r="F152" s="83"/>
      <c r="G152" s="257"/>
    </row>
    <row r="153" spans="1:7" s="60" customFormat="1" ht="16.5" customHeight="1">
      <c r="A153" s="21"/>
      <c r="B153" s="206"/>
      <c r="C153" s="14">
        <v>4121</v>
      </c>
      <c r="D153" s="15" t="s">
        <v>25</v>
      </c>
      <c r="E153" s="86">
        <v>13000</v>
      </c>
      <c r="F153" s="83">
        <v>10837.35</v>
      </c>
      <c r="G153" s="257">
        <f aca="true" t="shared" si="7" ref="G153:G158">F153/E153*100</f>
        <v>83.36423076923077</v>
      </c>
    </row>
    <row r="154" spans="1:7" s="60" customFormat="1" ht="16.5" customHeight="1">
      <c r="A154" s="21"/>
      <c r="B154" s="206"/>
      <c r="C154" s="14">
        <v>4122</v>
      </c>
      <c r="D154" s="15" t="s">
        <v>27</v>
      </c>
      <c r="E154" s="86">
        <v>5500</v>
      </c>
      <c r="F154" s="83">
        <v>4785</v>
      </c>
      <c r="G154" s="257">
        <f t="shared" si="7"/>
        <v>87</v>
      </c>
    </row>
    <row r="155" spans="1:7" s="60" customFormat="1" ht="16.5" customHeight="1">
      <c r="A155" s="21"/>
      <c r="B155" s="206"/>
      <c r="C155" s="14">
        <v>4123</v>
      </c>
      <c r="D155" s="15" t="s">
        <v>119</v>
      </c>
      <c r="E155" s="86">
        <v>9600</v>
      </c>
      <c r="F155" s="83">
        <v>8160</v>
      </c>
      <c r="G155" s="257">
        <f t="shared" si="7"/>
        <v>85</v>
      </c>
    </row>
    <row r="156" spans="1:7" s="60" customFormat="1" ht="16.5" customHeight="1">
      <c r="A156" s="21"/>
      <c r="B156" s="206"/>
      <c r="C156" s="14">
        <v>4125</v>
      </c>
      <c r="D156" s="15" t="s">
        <v>26</v>
      </c>
      <c r="E156" s="86">
        <v>8500</v>
      </c>
      <c r="F156" s="83">
        <v>8290.32</v>
      </c>
      <c r="G156" s="257">
        <f t="shared" si="7"/>
        <v>97.53317647058823</v>
      </c>
    </row>
    <row r="157" spans="1:7" s="60" customFormat="1" ht="16.5" customHeight="1">
      <c r="A157" s="21"/>
      <c r="B157" s="206"/>
      <c r="C157" s="14">
        <v>4129</v>
      </c>
      <c r="D157" s="15" t="s">
        <v>28</v>
      </c>
      <c r="E157" s="86">
        <v>7000</v>
      </c>
      <c r="F157" s="83">
        <v>2070</v>
      </c>
      <c r="G157" s="257">
        <f t="shared" si="7"/>
        <v>29.57142857142857</v>
      </c>
    </row>
    <row r="158" spans="1:7" s="60" customFormat="1" ht="21" customHeight="1">
      <c r="A158" s="21"/>
      <c r="B158" s="67">
        <v>412</v>
      </c>
      <c r="C158" s="294" t="s">
        <v>120</v>
      </c>
      <c r="D158" s="293"/>
      <c r="E158" s="53">
        <f>SUM(E153:E157)</f>
        <v>43600</v>
      </c>
      <c r="F158" s="91">
        <f>SUM(F153:F157)</f>
        <v>34142.67</v>
      </c>
      <c r="G158" s="258">
        <f t="shared" si="7"/>
        <v>78.30887614678899</v>
      </c>
    </row>
    <row r="159" spans="1:7" s="60" customFormat="1" ht="16.5" customHeight="1">
      <c r="A159" s="21"/>
      <c r="B159" s="206"/>
      <c r="C159" s="292"/>
      <c r="D159" s="293"/>
      <c r="E159" s="15"/>
      <c r="F159" s="83"/>
      <c r="G159" s="257"/>
    </row>
    <row r="160" spans="1:7" s="60" customFormat="1" ht="16.5" customHeight="1">
      <c r="A160" s="21"/>
      <c r="B160" s="206"/>
      <c r="C160" s="14">
        <v>4131</v>
      </c>
      <c r="D160" s="15" t="s">
        <v>121</v>
      </c>
      <c r="E160" s="86">
        <v>110000</v>
      </c>
      <c r="F160" s="83">
        <v>105119.47</v>
      </c>
      <c r="G160" s="257">
        <f aca="true" t="shared" si="8" ref="G160:G165">F160/E160*100</f>
        <v>95.56315454545454</v>
      </c>
    </row>
    <row r="161" spans="1:7" s="60" customFormat="1" ht="16.5" customHeight="1">
      <c r="A161" s="21"/>
      <c r="B161" s="206"/>
      <c r="C161" s="14">
        <v>4132</v>
      </c>
      <c r="D161" s="15" t="s">
        <v>122</v>
      </c>
      <c r="E161" s="86">
        <v>120000</v>
      </c>
      <c r="F161" s="83">
        <v>120399.38</v>
      </c>
      <c r="G161" s="257">
        <f t="shared" si="8"/>
        <v>100.33281666666667</v>
      </c>
    </row>
    <row r="162" spans="1:7" s="60" customFormat="1" ht="16.5" customHeight="1">
      <c r="A162" s="21"/>
      <c r="B162" s="206"/>
      <c r="C162" s="14">
        <v>4133</v>
      </c>
      <c r="D162" s="15" t="s">
        <v>123</v>
      </c>
      <c r="E162" s="86">
        <v>40000</v>
      </c>
      <c r="F162" s="83">
        <v>32471.77</v>
      </c>
      <c r="G162" s="257">
        <f t="shared" si="8"/>
        <v>81.17942500000001</v>
      </c>
    </row>
    <row r="163" spans="1:7" s="60" customFormat="1" ht="16.5" customHeight="1">
      <c r="A163" s="21"/>
      <c r="B163" s="206"/>
      <c r="C163" s="14">
        <v>4135</v>
      </c>
      <c r="D163" s="32" t="s">
        <v>124</v>
      </c>
      <c r="E163" s="86">
        <v>100000</v>
      </c>
      <c r="F163" s="83">
        <v>53681.51</v>
      </c>
      <c r="G163" s="257">
        <f t="shared" si="8"/>
        <v>53.681509999999996</v>
      </c>
    </row>
    <row r="164" spans="1:7" s="60" customFormat="1" ht="16.5" customHeight="1">
      <c r="A164" s="21"/>
      <c r="B164" s="206"/>
      <c r="C164" s="14">
        <v>4139</v>
      </c>
      <c r="D164" s="15" t="s">
        <v>44</v>
      </c>
      <c r="E164" s="89">
        <v>380000</v>
      </c>
      <c r="F164" s="83">
        <v>395582.92</v>
      </c>
      <c r="G164" s="257">
        <f t="shared" si="8"/>
        <v>104.10076842105262</v>
      </c>
    </row>
    <row r="165" spans="1:7" s="60" customFormat="1" ht="19.5" customHeight="1">
      <c r="A165" s="21"/>
      <c r="B165" s="67">
        <v>413</v>
      </c>
      <c r="C165" s="294" t="s">
        <v>125</v>
      </c>
      <c r="D165" s="293"/>
      <c r="E165" s="53">
        <f>SUM(E160:E164)</f>
        <v>750000</v>
      </c>
      <c r="F165" s="91">
        <f>SUM(F160:F164)</f>
        <v>707255.05</v>
      </c>
      <c r="G165" s="258">
        <f t="shared" si="8"/>
        <v>94.30067333333334</v>
      </c>
    </row>
    <row r="166" spans="1:7" s="60" customFormat="1" ht="16.5" customHeight="1">
      <c r="A166" s="21"/>
      <c r="B166" s="206"/>
      <c r="C166" s="292"/>
      <c r="D166" s="293"/>
      <c r="E166" s="15"/>
      <c r="F166" s="83"/>
      <c r="G166" s="257"/>
    </row>
    <row r="167" spans="1:7" s="60" customFormat="1" ht="16.5" customHeight="1">
      <c r="A167" s="21"/>
      <c r="B167" s="26"/>
      <c r="C167" s="14">
        <v>4313</v>
      </c>
      <c r="D167" s="15" t="s">
        <v>126</v>
      </c>
      <c r="E167" s="89">
        <v>61000</v>
      </c>
      <c r="F167" s="83">
        <v>60850.19</v>
      </c>
      <c r="G167" s="257">
        <f>F167/E167*100</f>
        <v>99.75440983606558</v>
      </c>
    </row>
    <row r="168" spans="1:7" s="60" customFormat="1" ht="31.5" customHeight="1" thickBot="1">
      <c r="A168" s="21"/>
      <c r="B168" s="207">
        <v>431</v>
      </c>
      <c r="C168" s="295" t="s">
        <v>127</v>
      </c>
      <c r="D168" s="346"/>
      <c r="E168" s="90">
        <f>SUM(E167)</f>
        <v>61000</v>
      </c>
      <c r="F168" s="91">
        <f>SUM(F167)</f>
        <v>60850.19</v>
      </c>
      <c r="G168" s="263">
        <f>F168/E168*100</f>
        <v>99.75440983606558</v>
      </c>
    </row>
    <row r="169" spans="1:7" s="60" customFormat="1" ht="32.25" customHeight="1" thickBot="1" thickTop="1">
      <c r="A169" s="303" t="s">
        <v>45</v>
      </c>
      <c r="B169" s="304"/>
      <c r="C169" s="304"/>
      <c r="D169" s="305"/>
      <c r="E169" s="94">
        <f>SUM(E165+E158+E151+E168)</f>
        <v>1197800</v>
      </c>
      <c r="F169" s="95">
        <f>SUM(F165+F158+F151+F168)</f>
        <v>1128169.27</v>
      </c>
      <c r="G169" s="262">
        <f>F169/E169*100</f>
        <v>94.18678159959927</v>
      </c>
    </row>
    <row r="170" spans="1:7" s="60" customFormat="1" ht="32.25" customHeight="1">
      <c r="A170" s="160"/>
      <c r="B170" s="161"/>
      <c r="C170" s="161"/>
      <c r="D170" s="161"/>
      <c r="E170" s="176"/>
      <c r="F170" s="176"/>
      <c r="G170" s="260"/>
    </row>
    <row r="171" spans="1:7" s="60" customFormat="1" ht="9" customHeight="1" thickBot="1">
      <c r="A171" s="330"/>
      <c r="B171" s="331"/>
      <c r="C171" s="331"/>
      <c r="D171" s="331"/>
      <c r="E171" s="331"/>
      <c r="F171" s="331"/>
      <c r="G171" s="331"/>
    </row>
    <row r="172" spans="1:7" s="60" customFormat="1" ht="17.25" customHeight="1">
      <c r="A172" s="58" t="s">
        <v>4</v>
      </c>
      <c r="B172" s="58" t="s">
        <v>64</v>
      </c>
      <c r="C172" s="59" t="s">
        <v>64</v>
      </c>
      <c r="D172" s="36" t="s">
        <v>3</v>
      </c>
      <c r="E172" s="92" t="s">
        <v>6</v>
      </c>
      <c r="F172" s="194" t="s">
        <v>65</v>
      </c>
      <c r="G172" s="255" t="s">
        <v>66</v>
      </c>
    </row>
    <row r="173" spans="1:7" s="60" customFormat="1" ht="14.25" customHeight="1" thickBot="1">
      <c r="A173" s="61" t="s">
        <v>5</v>
      </c>
      <c r="B173" s="61" t="s">
        <v>5</v>
      </c>
      <c r="C173" s="62" t="s">
        <v>5</v>
      </c>
      <c r="D173" s="37"/>
      <c r="E173" s="93">
        <v>2007</v>
      </c>
      <c r="F173" s="195">
        <v>2007</v>
      </c>
      <c r="G173" s="256"/>
    </row>
    <row r="174" spans="1:7" s="60" customFormat="1" ht="21" customHeight="1" thickBot="1">
      <c r="A174" s="105">
        <v>2</v>
      </c>
      <c r="B174" s="298" t="s">
        <v>163</v>
      </c>
      <c r="C174" s="298"/>
      <c r="D174" s="298"/>
      <c r="E174" s="298"/>
      <c r="F174" s="299"/>
      <c r="G174" s="300"/>
    </row>
    <row r="175" spans="1:7" s="60" customFormat="1" ht="15" customHeight="1">
      <c r="A175" s="21"/>
      <c r="B175" s="205"/>
      <c r="C175" s="70">
        <v>4111</v>
      </c>
      <c r="D175" s="24" t="s">
        <v>43</v>
      </c>
      <c r="E175" s="99">
        <v>29000</v>
      </c>
      <c r="F175" s="104">
        <v>27442.1</v>
      </c>
      <c r="G175" s="257">
        <f aca="true" t="shared" si="9" ref="G175:G180">F175/E175*100</f>
        <v>94.62793103448274</v>
      </c>
    </row>
    <row r="176" spans="1:7" s="60" customFormat="1" ht="15" customHeight="1">
      <c r="A176" s="21"/>
      <c r="B176" s="206"/>
      <c r="C176" s="14">
        <v>4112</v>
      </c>
      <c r="D176" s="15" t="s">
        <v>23</v>
      </c>
      <c r="E176" s="48">
        <v>6500</v>
      </c>
      <c r="F176" s="103">
        <v>6164.55</v>
      </c>
      <c r="G176" s="257">
        <f t="shared" si="9"/>
        <v>94.83923076923078</v>
      </c>
    </row>
    <row r="177" spans="1:7" s="60" customFormat="1" ht="15" customHeight="1">
      <c r="A177" s="21"/>
      <c r="B177" s="206"/>
      <c r="C177" s="14">
        <v>4113</v>
      </c>
      <c r="D177" s="23" t="s">
        <v>116</v>
      </c>
      <c r="E177" s="100">
        <v>9000</v>
      </c>
      <c r="F177" s="103">
        <v>8312.72</v>
      </c>
      <c r="G177" s="257">
        <f t="shared" si="9"/>
        <v>92.36355555555555</v>
      </c>
    </row>
    <row r="178" spans="1:7" s="60" customFormat="1" ht="15" customHeight="1">
      <c r="A178" s="21"/>
      <c r="B178" s="206"/>
      <c r="C178" s="26">
        <v>4114</v>
      </c>
      <c r="D178" s="9" t="s">
        <v>117</v>
      </c>
      <c r="E178" s="99">
        <v>7500</v>
      </c>
      <c r="F178" s="103">
        <v>6734.35</v>
      </c>
      <c r="G178" s="257">
        <f t="shared" si="9"/>
        <v>89.79133333333334</v>
      </c>
    </row>
    <row r="179" spans="1:7" s="60" customFormat="1" ht="15" customHeight="1">
      <c r="A179" s="21"/>
      <c r="B179" s="206"/>
      <c r="C179" s="14">
        <v>4115</v>
      </c>
      <c r="D179" s="15" t="s">
        <v>16</v>
      </c>
      <c r="E179" s="99">
        <v>1000</v>
      </c>
      <c r="F179" s="103">
        <v>753.21</v>
      </c>
      <c r="G179" s="257">
        <f t="shared" si="9"/>
        <v>75.321</v>
      </c>
    </row>
    <row r="180" spans="1:7" s="60" customFormat="1" ht="19.5" customHeight="1">
      <c r="A180" s="21"/>
      <c r="B180" s="67">
        <v>411</v>
      </c>
      <c r="C180" s="297" t="s">
        <v>118</v>
      </c>
      <c r="D180" s="293"/>
      <c r="E180" s="49">
        <f>SUM(E175:E179)</f>
        <v>53000</v>
      </c>
      <c r="F180" s="53">
        <f>SUM(F175:F179)</f>
        <v>49406.93</v>
      </c>
      <c r="G180" s="258">
        <f t="shared" si="9"/>
        <v>93.22062264150944</v>
      </c>
    </row>
    <row r="181" spans="1:7" s="60" customFormat="1" ht="10.5" customHeight="1">
      <c r="A181" s="21"/>
      <c r="B181" s="206"/>
      <c r="C181" s="292"/>
      <c r="D181" s="293"/>
      <c r="E181" s="19"/>
      <c r="F181" s="103"/>
      <c r="G181" s="257"/>
    </row>
    <row r="182" spans="1:7" s="60" customFormat="1" ht="15" customHeight="1">
      <c r="A182" s="21"/>
      <c r="B182" s="206"/>
      <c r="C182" s="14">
        <v>4121</v>
      </c>
      <c r="D182" s="15" t="s">
        <v>25</v>
      </c>
      <c r="E182" s="100">
        <v>1800</v>
      </c>
      <c r="F182" s="103">
        <v>1593</v>
      </c>
      <c r="G182" s="257">
        <f aca="true" t="shared" si="10" ref="G182:G187">F182/E182*100</f>
        <v>88.5</v>
      </c>
    </row>
    <row r="183" spans="1:7" s="60" customFormat="1" ht="15" customHeight="1">
      <c r="A183" s="21"/>
      <c r="B183" s="206"/>
      <c r="C183" s="14">
        <v>4122</v>
      </c>
      <c r="D183" s="15" t="s">
        <v>27</v>
      </c>
      <c r="E183" s="100">
        <v>800</v>
      </c>
      <c r="F183" s="103">
        <v>660</v>
      </c>
      <c r="G183" s="257">
        <f t="shared" si="10"/>
        <v>82.5</v>
      </c>
    </row>
    <row r="184" spans="1:7" s="60" customFormat="1" ht="15" customHeight="1">
      <c r="A184" s="21"/>
      <c r="B184" s="206"/>
      <c r="C184" s="14">
        <v>4123</v>
      </c>
      <c r="D184" s="15" t="s">
        <v>119</v>
      </c>
      <c r="E184" s="100">
        <v>1800</v>
      </c>
      <c r="F184" s="103">
        <v>1440</v>
      </c>
      <c r="G184" s="257">
        <f t="shared" si="10"/>
        <v>80</v>
      </c>
    </row>
    <row r="185" spans="1:7" s="60" customFormat="1" ht="15" customHeight="1">
      <c r="A185" s="21"/>
      <c r="B185" s="206"/>
      <c r="C185" s="14">
        <v>4125</v>
      </c>
      <c r="D185" s="15" t="s">
        <v>26</v>
      </c>
      <c r="E185" s="100">
        <v>1200</v>
      </c>
      <c r="F185" s="103">
        <v>1081</v>
      </c>
      <c r="G185" s="257">
        <f t="shared" si="10"/>
        <v>90.08333333333334</v>
      </c>
    </row>
    <row r="186" spans="1:7" s="60" customFormat="1" ht="15" customHeight="1">
      <c r="A186" s="21"/>
      <c r="B186" s="206"/>
      <c r="C186" s="14">
        <v>4129</v>
      </c>
      <c r="D186" s="15" t="s">
        <v>28</v>
      </c>
      <c r="E186" s="100">
        <v>1000</v>
      </c>
      <c r="F186" s="103">
        <v>0</v>
      </c>
      <c r="G186" s="257">
        <f t="shared" si="10"/>
        <v>0</v>
      </c>
    </row>
    <row r="187" spans="1:7" s="60" customFormat="1" ht="15" customHeight="1">
      <c r="A187" s="21"/>
      <c r="B187" s="67">
        <v>412</v>
      </c>
      <c r="C187" s="294" t="s">
        <v>120</v>
      </c>
      <c r="D187" s="293"/>
      <c r="E187" s="215">
        <f>SUM(E182:E186)</f>
        <v>6600</v>
      </c>
      <c r="F187" s="214">
        <f>SUM(F182:F186)</f>
        <v>4774</v>
      </c>
      <c r="G187" s="258">
        <f t="shared" si="10"/>
        <v>72.33333333333334</v>
      </c>
    </row>
    <row r="188" spans="1:7" s="60" customFormat="1" ht="11.25" customHeight="1">
      <c r="A188" s="21"/>
      <c r="B188" s="25"/>
      <c r="C188" s="292"/>
      <c r="D188" s="293"/>
      <c r="E188" s="65"/>
      <c r="F188" s="104"/>
      <c r="G188" s="257"/>
    </row>
    <row r="189" spans="1:7" s="60" customFormat="1" ht="15" customHeight="1">
      <c r="A189" s="21"/>
      <c r="B189" s="25"/>
      <c r="C189" s="14">
        <v>4131</v>
      </c>
      <c r="D189" s="15" t="s">
        <v>128</v>
      </c>
      <c r="E189" s="100">
        <v>4000</v>
      </c>
      <c r="F189" s="103">
        <v>3275.63</v>
      </c>
      <c r="G189" s="257">
        <f aca="true" t="shared" si="11" ref="G189:G195">F189/E189*100</f>
        <v>81.89075</v>
      </c>
    </row>
    <row r="190" spans="1:7" s="60" customFormat="1" ht="15" customHeight="1">
      <c r="A190" s="21"/>
      <c r="B190" s="25"/>
      <c r="C190" s="14">
        <v>4132</v>
      </c>
      <c r="D190" s="15" t="s">
        <v>122</v>
      </c>
      <c r="E190" s="100">
        <v>1000</v>
      </c>
      <c r="F190" s="103">
        <v>800</v>
      </c>
      <c r="G190" s="257">
        <f t="shared" si="11"/>
        <v>80</v>
      </c>
    </row>
    <row r="191" spans="1:7" s="60" customFormat="1" ht="15" customHeight="1">
      <c r="A191" s="21"/>
      <c r="B191" s="25"/>
      <c r="C191" s="14">
        <v>4133</v>
      </c>
      <c r="D191" s="15" t="s">
        <v>123</v>
      </c>
      <c r="E191" s="100">
        <v>500</v>
      </c>
      <c r="F191" s="103">
        <v>40</v>
      </c>
      <c r="G191" s="257">
        <f t="shared" si="11"/>
        <v>8</v>
      </c>
    </row>
    <row r="192" spans="1:7" s="60" customFormat="1" ht="15" customHeight="1">
      <c r="A192" s="21"/>
      <c r="B192" s="206"/>
      <c r="C192" s="14">
        <v>4135</v>
      </c>
      <c r="D192" s="15" t="s">
        <v>124</v>
      </c>
      <c r="E192" s="100">
        <v>5000</v>
      </c>
      <c r="F192" s="103">
        <v>4525.45</v>
      </c>
      <c r="G192" s="257">
        <f t="shared" si="11"/>
        <v>90.509</v>
      </c>
    </row>
    <row r="193" spans="1:7" s="60" customFormat="1" ht="15" customHeight="1">
      <c r="A193" s="21"/>
      <c r="B193" s="206"/>
      <c r="C193" s="64">
        <v>4139</v>
      </c>
      <c r="D193" s="15" t="s">
        <v>44</v>
      </c>
      <c r="E193" s="113">
        <v>6000</v>
      </c>
      <c r="F193" s="103">
        <v>4515.57</v>
      </c>
      <c r="G193" s="257">
        <f t="shared" si="11"/>
        <v>75.25949999999999</v>
      </c>
    </row>
    <row r="194" spans="1:7" s="60" customFormat="1" ht="21" customHeight="1" thickBot="1">
      <c r="A194" s="21"/>
      <c r="B194" s="207">
        <v>413</v>
      </c>
      <c r="C194" s="295" t="s">
        <v>125</v>
      </c>
      <c r="D194" s="296"/>
      <c r="E194" s="111">
        <f>SUM(E189:E193)</f>
        <v>16500</v>
      </c>
      <c r="F194" s="112">
        <f>SUM(F189:F193)</f>
        <v>13156.65</v>
      </c>
      <c r="G194" s="261">
        <f t="shared" si="11"/>
        <v>79.73727272727272</v>
      </c>
    </row>
    <row r="195" spans="1:7" s="60" customFormat="1" ht="19.5" customHeight="1" thickBot="1" thickTop="1">
      <c r="A195" s="303" t="s">
        <v>47</v>
      </c>
      <c r="B195" s="288"/>
      <c r="C195" s="288"/>
      <c r="D195" s="289"/>
      <c r="E195" s="216">
        <f>E180+E187+E194</f>
        <v>76100</v>
      </c>
      <c r="F195" s="216">
        <f>F180+F187+F194</f>
        <v>67337.58</v>
      </c>
      <c r="G195" s="262">
        <f t="shared" si="11"/>
        <v>88.48565045992116</v>
      </c>
    </row>
    <row r="196" spans="1:7" s="60" customFormat="1" ht="21.75" customHeight="1" thickBot="1">
      <c r="A196" s="105">
        <v>3</v>
      </c>
      <c r="B196" s="298" t="s">
        <v>164</v>
      </c>
      <c r="C196" s="298"/>
      <c r="D196" s="298"/>
      <c r="E196" s="298"/>
      <c r="F196" s="299"/>
      <c r="G196" s="300"/>
    </row>
    <row r="197" spans="1:7" s="60" customFormat="1" ht="15" customHeight="1">
      <c r="A197" s="21"/>
      <c r="B197" s="205"/>
      <c r="C197" s="70">
        <v>4111</v>
      </c>
      <c r="D197" s="24" t="s">
        <v>43</v>
      </c>
      <c r="E197" s="99">
        <v>12900</v>
      </c>
      <c r="F197" s="104">
        <v>11738.89</v>
      </c>
      <c r="G197" s="257">
        <f aca="true" t="shared" si="12" ref="G197:G202">F197/E197*100</f>
        <v>90.9991472868217</v>
      </c>
    </row>
    <row r="198" spans="1:7" s="60" customFormat="1" ht="15" customHeight="1">
      <c r="A198" s="21"/>
      <c r="B198" s="206"/>
      <c r="C198" s="14">
        <v>4112</v>
      </c>
      <c r="D198" s="15" t="s">
        <v>23</v>
      </c>
      <c r="E198" s="48">
        <v>2500</v>
      </c>
      <c r="F198" s="103">
        <v>2284.3</v>
      </c>
      <c r="G198" s="257">
        <f t="shared" si="12"/>
        <v>91.37200000000001</v>
      </c>
    </row>
    <row r="199" spans="1:7" s="60" customFormat="1" ht="15" customHeight="1">
      <c r="A199" s="21"/>
      <c r="B199" s="206"/>
      <c r="C199" s="14">
        <v>4113</v>
      </c>
      <c r="D199" s="23" t="s">
        <v>116</v>
      </c>
      <c r="E199" s="100">
        <v>3500</v>
      </c>
      <c r="F199" s="103">
        <v>3201.94</v>
      </c>
      <c r="G199" s="257">
        <f t="shared" si="12"/>
        <v>91.484</v>
      </c>
    </row>
    <row r="200" spans="1:7" s="60" customFormat="1" ht="15" customHeight="1">
      <c r="A200" s="21"/>
      <c r="B200" s="206"/>
      <c r="C200" s="26">
        <v>4114</v>
      </c>
      <c r="D200" s="9" t="s">
        <v>117</v>
      </c>
      <c r="E200" s="99">
        <v>2900</v>
      </c>
      <c r="F200" s="103">
        <v>2577.27</v>
      </c>
      <c r="G200" s="257">
        <f t="shared" si="12"/>
        <v>88.87137931034482</v>
      </c>
    </row>
    <row r="201" spans="1:7" s="60" customFormat="1" ht="15" customHeight="1">
      <c r="A201" s="21"/>
      <c r="B201" s="206"/>
      <c r="C201" s="14">
        <v>4115</v>
      </c>
      <c r="D201" s="15" t="s">
        <v>16</v>
      </c>
      <c r="E201" s="99">
        <v>500</v>
      </c>
      <c r="F201" s="103">
        <v>334.99</v>
      </c>
      <c r="G201" s="257">
        <f t="shared" si="12"/>
        <v>66.998</v>
      </c>
    </row>
    <row r="202" spans="1:7" s="60" customFormat="1" ht="19.5" customHeight="1">
      <c r="A202" s="21"/>
      <c r="B202" s="67">
        <v>411</v>
      </c>
      <c r="C202" s="297" t="s">
        <v>118</v>
      </c>
      <c r="D202" s="293"/>
      <c r="E202" s="49">
        <f>SUM(E197:E201)</f>
        <v>22300</v>
      </c>
      <c r="F202" s="53">
        <f>SUM(F197:F201)</f>
        <v>20137.39</v>
      </c>
      <c r="G202" s="258">
        <f t="shared" si="12"/>
        <v>90.30219730941704</v>
      </c>
    </row>
    <row r="203" spans="1:7" s="60" customFormat="1" ht="6.75" customHeight="1">
      <c r="A203" s="21"/>
      <c r="B203" s="206"/>
      <c r="C203" s="292"/>
      <c r="D203" s="293"/>
      <c r="E203" s="19"/>
      <c r="F203" s="103"/>
      <c r="G203" s="257"/>
    </row>
    <row r="204" spans="1:7" s="60" customFormat="1" ht="15" customHeight="1">
      <c r="A204" s="21"/>
      <c r="B204" s="206"/>
      <c r="C204" s="14">
        <v>4121</v>
      </c>
      <c r="D204" s="15" t="s">
        <v>25</v>
      </c>
      <c r="E204" s="100">
        <v>500</v>
      </c>
      <c r="F204" s="103">
        <v>405</v>
      </c>
      <c r="G204" s="257">
        <f aca="true" t="shared" si="13" ref="G204:G209">F204/E204*100</f>
        <v>81</v>
      </c>
    </row>
    <row r="205" spans="1:7" s="60" customFormat="1" ht="15" customHeight="1">
      <c r="A205" s="21"/>
      <c r="B205" s="206"/>
      <c r="C205" s="14">
        <v>4122</v>
      </c>
      <c r="D205" s="15" t="s">
        <v>27</v>
      </c>
      <c r="E205" s="100">
        <v>200</v>
      </c>
      <c r="F205" s="103">
        <v>165</v>
      </c>
      <c r="G205" s="257">
        <f t="shared" si="13"/>
        <v>82.5</v>
      </c>
    </row>
    <row r="206" spans="1:7" s="60" customFormat="1" ht="15" customHeight="1">
      <c r="A206" s="21"/>
      <c r="B206" s="206"/>
      <c r="C206" s="14">
        <v>4123</v>
      </c>
      <c r="D206" s="15" t="s">
        <v>119</v>
      </c>
      <c r="E206" s="100">
        <v>300</v>
      </c>
      <c r="F206" s="103">
        <v>240</v>
      </c>
      <c r="G206" s="257">
        <f t="shared" si="13"/>
        <v>80</v>
      </c>
    </row>
    <row r="207" spans="1:7" s="60" customFormat="1" ht="15" customHeight="1">
      <c r="A207" s="21"/>
      <c r="B207" s="206"/>
      <c r="C207" s="14">
        <v>4125</v>
      </c>
      <c r="D207" s="15" t="s">
        <v>26</v>
      </c>
      <c r="E207" s="100">
        <v>300</v>
      </c>
      <c r="F207" s="103">
        <v>115</v>
      </c>
      <c r="G207" s="257">
        <f t="shared" si="13"/>
        <v>38.333333333333336</v>
      </c>
    </row>
    <row r="208" spans="1:7" s="60" customFormat="1" ht="15" customHeight="1">
      <c r="A208" s="21"/>
      <c r="B208" s="72"/>
      <c r="C208" s="14">
        <v>4129</v>
      </c>
      <c r="D208" s="15" t="s">
        <v>28</v>
      </c>
      <c r="E208" s="100">
        <v>500</v>
      </c>
      <c r="F208" s="103">
        <v>0</v>
      </c>
      <c r="G208" s="257">
        <f t="shared" si="13"/>
        <v>0</v>
      </c>
    </row>
    <row r="209" spans="1:7" s="60" customFormat="1" ht="17.25" customHeight="1">
      <c r="A209" s="21"/>
      <c r="B209" s="67">
        <v>412</v>
      </c>
      <c r="C209" s="294" t="s">
        <v>120</v>
      </c>
      <c r="D209" s="293"/>
      <c r="E209" s="49">
        <f>SUM(E204:E208)</f>
        <v>1800</v>
      </c>
      <c r="F209" s="53">
        <f>SUM(F204:F208)</f>
        <v>925</v>
      </c>
      <c r="G209" s="258">
        <f t="shared" si="13"/>
        <v>51.388888888888886</v>
      </c>
    </row>
    <row r="210" spans="1:7" s="60" customFormat="1" ht="6" customHeight="1">
      <c r="A210" s="21"/>
      <c r="B210" s="25"/>
      <c r="C210" s="292"/>
      <c r="D210" s="293"/>
      <c r="E210" s="97"/>
      <c r="F210" s="97"/>
      <c r="G210" s="264"/>
    </row>
    <row r="211" spans="1:7" s="60" customFormat="1" ht="21" customHeight="1">
      <c r="A211" s="21"/>
      <c r="B211" s="206"/>
      <c r="C211" s="70">
        <v>4131</v>
      </c>
      <c r="D211" s="24" t="s">
        <v>128</v>
      </c>
      <c r="E211" s="177">
        <v>1000</v>
      </c>
      <c r="F211" s="104">
        <v>316.85</v>
      </c>
      <c r="G211" s="257">
        <f aca="true" t="shared" si="14" ref="G211:G217">F211/E211*100</f>
        <v>31.685000000000002</v>
      </c>
    </row>
    <row r="212" spans="1:7" s="60" customFormat="1" ht="16.5" customHeight="1">
      <c r="A212" s="21"/>
      <c r="B212" s="206"/>
      <c r="C212" s="14">
        <v>4132</v>
      </c>
      <c r="D212" s="15" t="s">
        <v>122</v>
      </c>
      <c r="E212" s="100">
        <v>2000</v>
      </c>
      <c r="F212" s="103">
        <v>1210.5</v>
      </c>
      <c r="G212" s="257">
        <f t="shared" si="14"/>
        <v>60.525</v>
      </c>
    </row>
    <row r="213" spans="1:7" s="60" customFormat="1" ht="16.5" customHeight="1">
      <c r="A213" s="21"/>
      <c r="B213" s="206"/>
      <c r="C213" s="14">
        <v>4133</v>
      </c>
      <c r="D213" s="15" t="s">
        <v>123</v>
      </c>
      <c r="E213" s="100">
        <v>500</v>
      </c>
      <c r="F213" s="103">
        <v>0</v>
      </c>
      <c r="G213" s="257">
        <f t="shared" si="14"/>
        <v>0</v>
      </c>
    </row>
    <row r="214" spans="1:7" s="60" customFormat="1" ht="16.5" customHeight="1">
      <c r="A214" s="21"/>
      <c r="B214" s="206"/>
      <c r="C214" s="14">
        <v>4135</v>
      </c>
      <c r="D214" s="15" t="s">
        <v>124</v>
      </c>
      <c r="E214" s="124">
        <v>4000</v>
      </c>
      <c r="F214" s="103">
        <v>2453.22</v>
      </c>
      <c r="G214" s="257">
        <f t="shared" si="14"/>
        <v>61.3305</v>
      </c>
    </row>
    <row r="215" spans="1:7" s="60" customFormat="1" ht="16.5" customHeight="1">
      <c r="A215" s="21"/>
      <c r="B215" s="206"/>
      <c r="C215" s="14">
        <v>4139</v>
      </c>
      <c r="D215" s="15" t="s">
        <v>30</v>
      </c>
      <c r="E215" s="113">
        <v>1000</v>
      </c>
      <c r="F215" s="103">
        <v>0</v>
      </c>
      <c r="G215" s="257">
        <f t="shared" si="14"/>
        <v>0</v>
      </c>
    </row>
    <row r="216" spans="1:7" s="60" customFormat="1" ht="19.5" customHeight="1" thickBot="1">
      <c r="A216" s="21"/>
      <c r="B216" s="207">
        <v>413</v>
      </c>
      <c r="C216" s="295" t="s">
        <v>125</v>
      </c>
      <c r="D216" s="296"/>
      <c r="E216" s="102">
        <f>SUM(E211:E215)</f>
        <v>8500</v>
      </c>
      <c r="F216" s="121">
        <f>SUM(F211:F215)</f>
        <v>3980.5699999999997</v>
      </c>
      <c r="G216" s="263">
        <f t="shared" si="14"/>
        <v>46.83023529411764</v>
      </c>
    </row>
    <row r="217" spans="1:7" s="60" customFormat="1" ht="27" customHeight="1" thickBot="1" thickTop="1">
      <c r="A217" s="310" t="s">
        <v>60</v>
      </c>
      <c r="B217" s="332"/>
      <c r="C217" s="332"/>
      <c r="D217" s="332"/>
      <c r="E217" s="110">
        <f>E202+E209+E216</f>
        <v>32600</v>
      </c>
      <c r="F217" s="110">
        <f>F202+F209+F216</f>
        <v>25042.96</v>
      </c>
      <c r="G217" s="262">
        <f t="shared" si="14"/>
        <v>76.81889570552147</v>
      </c>
    </row>
    <row r="218" spans="1:7" s="60" customFormat="1" ht="15.75" customHeight="1">
      <c r="A218" s="58" t="s">
        <v>4</v>
      </c>
      <c r="B218" s="58" t="s">
        <v>64</v>
      </c>
      <c r="C218" s="59" t="s">
        <v>64</v>
      </c>
      <c r="D218" s="36" t="s">
        <v>3</v>
      </c>
      <c r="E218" s="92" t="s">
        <v>6</v>
      </c>
      <c r="F218" s="196" t="s">
        <v>65</v>
      </c>
      <c r="G218" s="255" t="s">
        <v>66</v>
      </c>
    </row>
    <row r="219" spans="1:7" s="60" customFormat="1" ht="15" customHeight="1" thickBot="1">
      <c r="A219" s="61" t="s">
        <v>5</v>
      </c>
      <c r="B219" s="61" t="s">
        <v>5</v>
      </c>
      <c r="C219" s="62" t="s">
        <v>5</v>
      </c>
      <c r="D219" s="37"/>
      <c r="E219" s="93">
        <v>2007</v>
      </c>
      <c r="F219" s="197">
        <v>2007</v>
      </c>
      <c r="G219" s="256"/>
    </row>
    <row r="220" spans="1:7" s="60" customFormat="1" ht="24.75" customHeight="1" thickBot="1">
      <c r="A220" s="105">
        <v>4</v>
      </c>
      <c r="B220" s="312" t="s">
        <v>165</v>
      </c>
      <c r="C220" s="312"/>
      <c r="D220" s="312"/>
      <c r="E220" s="312"/>
      <c r="F220" s="299"/>
      <c r="G220" s="300"/>
    </row>
    <row r="221" spans="1:7" s="60" customFormat="1" ht="15" customHeight="1">
      <c r="A221" s="21"/>
      <c r="B221" s="205"/>
      <c r="C221" s="70">
        <v>4111</v>
      </c>
      <c r="D221" s="24" t="s">
        <v>43</v>
      </c>
      <c r="E221" s="99">
        <v>75000</v>
      </c>
      <c r="F221" s="104">
        <v>69068.9</v>
      </c>
      <c r="G221" s="257">
        <f aca="true" t="shared" si="15" ref="G221:G226">F221/E221*100</f>
        <v>92.09186666666666</v>
      </c>
    </row>
    <row r="222" spans="1:7" s="60" customFormat="1" ht="15" customHeight="1">
      <c r="A222" s="21"/>
      <c r="B222" s="206"/>
      <c r="C222" s="14">
        <v>4112</v>
      </c>
      <c r="D222" s="15" t="s">
        <v>23</v>
      </c>
      <c r="E222" s="48">
        <v>16000</v>
      </c>
      <c r="F222" s="103">
        <v>13417.55</v>
      </c>
      <c r="G222" s="257">
        <f t="shared" si="15"/>
        <v>83.85968749999999</v>
      </c>
    </row>
    <row r="223" spans="1:7" s="60" customFormat="1" ht="15" customHeight="1">
      <c r="A223" s="21"/>
      <c r="B223" s="206"/>
      <c r="C223" s="14">
        <v>4113</v>
      </c>
      <c r="D223" s="23" t="s">
        <v>116</v>
      </c>
      <c r="E223" s="100">
        <v>22000</v>
      </c>
      <c r="F223" s="103">
        <v>19077.24</v>
      </c>
      <c r="G223" s="257">
        <f t="shared" si="15"/>
        <v>86.71472727272727</v>
      </c>
    </row>
    <row r="224" spans="1:7" s="60" customFormat="1" ht="15" customHeight="1">
      <c r="A224" s="21"/>
      <c r="B224" s="206"/>
      <c r="C224" s="26">
        <v>4114</v>
      </c>
      <c r="D224" s="9" t="s">
        <v>117</v>
      </c>
      <c r="E224" s="99">
        <v>18500</v>
      </c>
      <c r="F224" s="103">
        <v>16476.34</v>
      </c>
      <c r="G224" s="257">
        <f t="shared" si="15"/>
        <v>89.06129729729729</v>
      </c>
    </row>
    <row r="225" spans="1:7" s="60" customFormat="1" ht="15" customHeight="1">
      <c r="A225" s="21"/>
      <c r="B225" s="206"/>
      <c r="C225" s="14">
        <v>4115</v>
      </c>
      <c r="D225" s="15" t="s">
        <v>16</v>
      </c>
      <c r="E225" s="99">
        <v>2500</v>
      </c>
      <c r="F225" s="103">
        <v>1962.76</v>
      </c>
      <c r="G225" s="257">
        <f t="shared" si="15"/>
        <v>78.5104</v>
      </c>
    </row>
    <row r="226" spans="1:7" s="60" customFormat="1" ht="16.5" customHeight="1">
      <c r="A226" s="21"/>
      <c r="B226" s="67">
        <v>411</v>
      </c>
      <c r="C226" s="297" t="s">
        <v>118</v>
      </c>
      <c r="D226" s="293"/>
      <c r="E226" s="49">
        <f>E221+E222+E223+E224+E225</f>
        <v>134000</v>
      </c>
      <c r="F226" s="53">
        <f>F221+F222+F223+F224+F225</f>
        <v>120002.79</v>
      </c>
      <c r="G226" s="258">
        <f t="shared" si="15"/>
        <v>89.5543208955224</v>
      </c>
    </row>
    <row r="227" spans="1:7" s="60" customFormat="1" ht="7.5" customHeight="1">
      <c r="A227" s="21"/>
      <c r="B227" s="206"/>
      <c r="C227" s="292"/>
      <c r="D227" s="293"/>
      <c r="E227" s="19"/>
      <c r="F227" s="103"/>
      <c r="G227" s="257"/>
    </row>
    <row r="228" spans="1:7" s="60" customFormat="1" ht="15" customHeight="1">
      <c r="A228" s="21"/>
      <c r="B228" s="206"/>
      <c r="C228" s="14">
        <v>4121</v>
      </c>
      <c r="D228" s="15" t="s">
        <v>25</v>
      </c>
      <c r="E228" s="100">
        <v>4200</v>
      </c>
      <c r="F228" s="103">
        <v>3748.08</v>
      </c>
      <c r="G228" s="257">
        <f aca="true" t="shared" si="16" ref="G228:G233">F228/E228*100</f>
        <v>89.24</v>
      </c>
    </row>
    <row r="229" spans="1:7" s="60" customFormat="1" ht="15" customHeight="1">
      <c r="A229" s="21"/>
      <c r="B229" s="206"/>
      <c r="C229" s="14">
        <v>4122</v>
      </c>
      <c r="D229" s="15" t="s">
        <v>27</v>
      </c>
      <c r="E229" s="100">
        <v>2600</v>
      </c>
      <c r="F229" s="103">
        <v>2310</v>
      </c>
      <c r="G229" s="257">
        <f t="shared" si="16"/>
        <v>88.84615384615384</v>
      </c>
    </row>
    <row r="230" spans="1:7" s="60" customFormat="1" ht="15" customHeight="1">
      <c r="A230" s="21"/>
      <c r="B230" s="206"/>
      <c r="C230" s="14">
        <v>4123</v>
      </c>
      <c r="D230" s="15" t="s">
        <v>119</v>
      </c>
      <c r="E230" s="100">
        <v>3800</v>
      </c>
      <c r="F230" s="103">
        <v>3360</v>
      </c>
      <c r="G230" s="257">
        <f t="shared" si="16"/>
        <v>88.42105263157895</v>
      </c>
    </row>
    <row r="231" spans="1:7" s="60" customFormat="1" ht="15" customHeight="1">
      <c r="A231" s="21"/>
      <c r="B231" s="206"/>
      <c r="C231" s="14">
        <v>4125</v>
      </c>
      <c r="D231" s="15" t="s">
        <v>26</v>
      </c>
      <c r="E231" s="100">
        <v>3000</v>
      </c>
      <c r="F231" s="103">
        <v>2690.8</v>
      </c>
      <c r="G231" s="257">
        <f t="shared" si="16"/>
        <v>89.69333333333334</v>
      </c>
    </row>
    <row r="232" spans="1:11" s="60" customFormat="1" ht="15" customHeight="1">
      <c r="A232" s="21"/>
      <c r="B232" s="206"/>
      <c r="C232" s="64">
        <v>4128</v>
      </c>
      <c r="D232" s="15" t="s">
        <v>166</v>
      </c>
      <c r="E232" s="106">
        <v>115000</v>
      </c>
      <c r="F232" s="108">
        <v>92766.73</v>
      </c>
      <c r="G232" s="257">
        <f t="shared" si="16"/>
        <v>80.66672173913044</v>
      </c>
      <c r="K232" s="142"/>
    </row>
    <row r="233" spans="1:7" s="60" customFormat="1" ht="15" customHeight="1">
      <c r="A233" s="21"/>
      <c r="B233" s="206"/>
      <c r="C233" s="64">
        <v>4129</v>
      </c>
      <c r="D233" s="15" t="s">
        <v>28</v>
      </c>
      <c r="E233" s="106">
        <v>2000</v>
      </c>
      <c r="F233" s="108">
        <v>800</v>
      </c>
      <c r="G233" s="257">
        <f t="shared" si="16"/>
        <v>40</v>
      </c>
    </row>
    <row r="234" spans="1:7" s="60" customFormat="1" ht="17.25" customHeight="1">
      <c r="A234" s="21"/>
      <c r="B234" s="67">
        <v>412</v>
      </c>
      <c r="C234" s="294" t="s">
        <v>120</v>
      </c>
      <c r="D234" s="293"/>
      <c r="E234" s="101">
        <f>SUM(E228:E233)</f>
        <v>130600</v>
      </c>
      <c r="F234" s="97">
        <f>SUM(F228:F233)</f>
        <v>105675.61</v>
      </c>
      <c r="G234" s="258">
        <f>F234/E234*100</f>
        <v>80.91547473200612</v>
      </c>
    </row>
    <row r="235" spans="1:7" s="60" customFormat="1" ht="8.25" customHeight="1">
      <c r="A235" s="21"/>
      <c r="B235" s="25"/>
      <c r="C235" s="292"/>
      <c r="D235" s="293"/>
      <c r="E235" s="215"/>
      <c r="F235" s="214"/>
      <c r="G235" s="265"/>
    </row>
    <row r="236" spans="1:7" s="60" customFormat="1" ht="15" customHeight="1">
      <c r="A236" s="21"/>
      <c r="B236" s="25"/>
      <c r="C236" s="70">
        <v>4131</v>
      </c>
      <c r="D236" s="15" t="s">
        <v>128</v>
      </c>
      <c r="E236" s="99">
        <v>6000</v>
      </c>
      <c r="F236" s="104">
        <v>4723.58</v>
      </c>
      <c r="G236" s="257">
        <f aca="true" t="shared" si="17" ref="G236:G241">F236/E236*100</f>
        <v>78.72633333333333</v>
      </c>
    </row>
    <row r="237" spans="1:7" s="60" customFormat="1" ht="15" customHeight="1">
      <c r="A237" s="21"/>
      <c r="B237" s="206"/>
      <c r="C237" s="64">
        <v>4132</v>
      </c>
      <c r="D237" s="15" t="s">
        <v>122</v>
      </c>
      <c r="E237" s="100">
        <v>4000</v>
      </c>
      <c r="F237" s="103">
        <v>496.5</v>
      </c>
      <c r="G237" s="257">
        <f t="shared" si="17"/>
        <v>12.4125</v>
      </c>
    </row>
    <row r="238" spans="1:7" s="60" customFormat="1" ht="15" customHeight="1">
      <c r="A238" s="21"/>
      <c r="B238" s="206"/>
      <c r="C238" s="64">
        <v>4133</v>
      </c>
      <c r="D238" s="15" t="s">
        <v>123</v>
      </c>
      <c r="E238" s="100">
        <v>2500</v>
      </c>
      <c r="F238" s="103">
        <v>0</v>
      </c>
      <c r="G238" s="257">
        <f t="shared" si="17"/>
        <v>0</v>
      </c>
    </row>
    <row r="239" spans="1:7" s="60" customFormat="1" ht="15" customHeight="1">
      <c r="A239" s="21"/>
      <c r="B239" s="206" t="s">
        <v>0</v>
      </c>
      <c r="C239" s="14">
        <v>4135</v>
      </c>
      <c r="D239" s="15" t="s">
        <v>124</v>
      </c>
      <c r="E239" s="100">
        <v>14000</v>
      </c>
      <c r="F239" s="103">
        <v>8565.83</v>
      </c>
      <c r="G239" s="257">
        <f t="shared" si="17"/>
        <v>61.1845</v>
      </c>
    </row>
    <row r="240" spans="1:7" s="60" customFormat="1" ht="15" customHeight="1">
      <c r="A240" s="21"/>
      <c r="B240" s="206"/>
      <c r="C240" s="14">
        <v>4139</v>
      </c>
      <c r="D240" s="24" t="s">
        <v>30</v>
      </c>
      <c r="E240" s="113">
        <v>10000</v>
      </c>
      <c r="F240" s="103">
        <v>4075.82</v>
      </c>
      <c r="G240" s="257">
        <f t="shared" si="17"/>
        <v>40.7582</v>
      </c>
    </row>
    <row r="241" spans="1:7" s="60" customFormat="1" ht="17.25" customHeight="1">
      <c r="A241" s="21"/>
      <c r="B241" s="67">
        <v>413</v>
      </c>
      <c r="C241" s="287" t="s">
        <v>125</v>
      </c>
      <c r="D241" s="286"/>
      <c r="E241" s="101">
        <f>SUM(E236:E240)</f>
        <v>36500</v>
      </c>
      <c r="F241" s="97">
        <f>SUM(F236:F240)</f>
        <v>17861.73</v>
      </c>
      <c r="G241" s="258">
        <f t="shared" si="17"/>
        <v>48.936246575342466</v>
      </c>
    </row>
    <row r="242" spans="1:7" s="60" customFormat="1" ht="7.5" customHeight="1">
      <c r="A242" s="71"/>
      <c r="B242" s="217"/>
      <c r="C242" s="292"/>
      <c r="D242" s="293"/>
      <c r="E242" s="218"/>
      <c r="F242" s="103"/>
      <c r="G242" s="257"/>
    </row>
    <row r="243" spans="1:7" s="60" customFormat="1" ht="18" customHeight="1">
      <c r="A243" s="71"/>
      <c r="B243" s="217"/>
      <c r="C243" s="225">
        <v>4161</v>
      </c>
      <c r="D243" s="219" t="s">
        <v>46</v>
      </c>
      <c r="E243" s="220">
        <v>9000</v>
      </c>
      <c r="F243" s="221">
        <v>4095</v>
      </c>
      <c r="G243" s="257">
        <f>F243/E243*100</f>
        <v>45.5</v>
      </c>
    </row>
    <row r="244" spans="1:7" s="60" customFormat="1" ht="16.5" customHeight="1">
      <c r="A244" s="71"/>
      <c r="B244" s="222">
        <v>416</v>
      </c>
      <c r="C244" s="294" t="s">
        <v>167</v>
      </c>
      <c r="D244" s="349"/>
      <c r="E244" s="223">
        <f>E243</f>
        <v>9000</v>
      </c>
      <c r="F244" s="224">
        <f>F243</f>
        <v>4095</v>
      </c>
      <c r="G244" s="258">
        <f>F244/E244*100</f>
        <v>45.5</v>
      </c>
    </row>
    <row r="245" spans="1:11" s="60" customFormat="1" ht="6" customHeight="1">
      <c r="A245" s="71"/>
      <c r="B245" s="217"/>
      <c r="C245" s="292"/>
      <c r="D245" s="293"/>
      <c r="E245" s="218"/>
      <c r="F245" s="103"/>
      <c r="G245" s="257"/>
      <c r="K245" s="142"/>
    </row>
    <row r="246" spans="1:7" s="60" customFormat="1" ht="27.75" customHeight="1">
      <c r="A246" s="71"/>
      <c r="B246" s="217"/>
      <c r="C246" s="225">
        <v>4312</v>
      </c>
      <c r="D246" s="226" t="s">
        <v>129</v>
      </c>
      <c r="E246" s="227">
        <v>720000</v>
      </c>
      <c r="F246" s="228">
        <v>758442.49</v>
      </c>
      <c r="G246" s="257"/>
    </row>
    <row r="247" spans="1:7" s="60" customFormat="1" ht="15" customHeight="1">
      <c r="A247" s="71"/>
      <c r="B247" s="206"/>
      <c r="C247" s="26">
        <v>4313</v>
      </c>
      <c r="D247" s="219" t="s">
        <v>126</v>
      </c>
      <c r="E247" s="107">
        <v>54000</v>
      </c>
      <c r="F247" s="103">
        <v>52179.98</v>
      </c>
      <c r="G247" s="257">
        <f>F247/E247*100</f>
        <v>96.6295925925926</v>
      </c>
    </row>
    <row r="248" spans="1:7" s="9" customFormat="1" ht="25.5" customHeight="1" thickBot="1">
      <c r="A248" s="21"/>
      <c r="B248" s="207">
        <v>431</v>
      </c>
      <c r="C248" s="295" t="s">
        <v>127</v>
      </c>
      <c r="D248" s="296"/>
      <c r="E248" s="111">
        <f>E247+E246</f>
        <v>774000</v>
      </c>
      <c r="F248" s="112">
        <f>F247+F246</f>
        <v>810622.47</v>
      </c>
      <c r="G248" s="258">
        <f>F248/E248*100</f>
        <v>104.73158527131783</v>
      </c>
    </row>
    <row r="249" spans="1:7" s="60" customFormat="1" ht="22.5" customHeight="1" thickBot="1" thickTop="1">
      <c r="A249" s="303" t="s">
        <v>59</v>
      </c>
      <c r="B249" s="304"/>
      <c r="C249" s="304"/>
      <c r="D249" s="305"/>
      <c r="E249" s="116">
        <f>E248+E241+E234+E226+E244</f>
        <v>1084100</v>
      </c>
      <c r="F249" s="110">
        <f>F248+F241+F234+F226+F244</f>
        <v>1058257.5999999999</v>
      </c>
      <c r="G249" s="268">
        <f>F249/E249*100</f>
        <v>97.61623466469882</v>
      </c>
    </row>
    <row r="250" spans="1:7" s="60" customFormat="1" ht="24" customHeight="1" thickBot="1">
      <c r="A250" s="105">
        <v>5</v>
      </c>
      <c r="B250" s="298" t="s">
        <v>168</v>
      </c>
      <c r="C250" s="298"/>
      <c r="D250" s="298"/>
      <c r="E250" s="298"/>
      <c r="F250" s="299"/>
      <c r="G250" s="300"/>
    </row>
    <row r="251" spans="1:7" s="60" customFormat="1" ht="15" customHeight="1">
      <c r="A251" s="21"/>
      <c r="B251" s="205"/>
      <c r="C251" s="70">
        <v>4111</v>
      </c>
      <c r="D251" s="24" t="s">
        <v>43</v>
      </c>
      <c r="E251" s="99">
        <v>114000</v>
      </c>
      <c r="F251" s="104">
        <v>108826.79</v>
      </c>
      <c r="G251" s="257">
        <f>F251/E251*100</f>
        <v>95.46209649122807</v>
      </c>
    </row>
    <row r="252" spans="1:7" s="60" customFormat="1" ht="15" customHeight="1">
      <c r="A252" s="21"/>
      <c r="B252" s="206"/>
      <c r="C252" s="14">
        <v>4112</v>
      </c>
      <c r="D252" s="15" t="s">
        <v>23</v>
      </c>
      <c r="E252" s="48">
        <v>19700</v>
      </c>
      <c r="F252" s="103">
        <v>18992.46</v>
      </c>
      <c r="G252" s="257">
        <f>F252/E252*100</f>
        <v>96.40842639593909</v>
      </c>
    </row>
    <row r="253" spans="1:7" s="60" customFormat="1" ht="15" customHeight="1">
      <c r="A253" s="21"/>
      <c r="B253" s="206"/>
      <c r="C253" s="14">
        <v>4113</v>
      </c>
      <c r="D253" s="23" t="s">
        <v>116</v>
      </c>
      <c r="E253" s="100">
        <v>27500</v>
      </c>
      <c r="F253" s="103">
        <v>27843.63</v>
      </c>
      <c r="G253" s="257">
        <f>F253/E253*100</f>
        <v>101.24956363636363</v>
      </c>
    </row>
    <row r="254" spans="1:7" s="60" customFormat="1" ht="15" customHeight="1">
      <c r="A254" s="21"/>
      <c r="B254" s="206"/>
      <c r="C254" s="26">
        <v>4114</v>
      </c>
      <c r="D254" s="9" t="s">
        <v>117</v>
      </c>
      <c r="E254" s="99">
        <v>25400</v>
      </c>
      <c r="F254" s="103">
        <v>24753.41</v>
      </c>
      <c r="G254" s="257">
        <f>F254/E254*100</f>
        <v>97.45437007874015</v>
      </c>
    </row>
    <row r="255" spans="1:7" s="60" customFormat="1" ht="15" customHeight="1">
      <c r="A255" s="21"/>
      <c r="B255" s="206"/>
      <c r="C255" s="14">
        <v>4115</v>
      </c>
      <c r="D255" s="15" t="s">
        <v>16</v>
      </c>
      <c r="E255" s="99">
        <v>3500</v>
      </c>
      <c r="F255" s="103">
        <v>3514.24</v>
      </c>
      <c r="G255" s="257">
        <f>F255/E255*100</f>
        <v>100.40685714285713</v>
      </c>
    </row>
    <row r="256" spans="1:7" s="60" customFormat="1" ht="16.5" customHeight="1">
      <c r="A256" s="21"/>
      <c r="B256" s="67">
        <v>411</v>
      </c>
      <c r="C256" s="297" t="s">
        <v>118</v>
      </c>
      <c r="D256" s="293"/>
      <c r="E256" s="49">
        <f>E251+E252+E253+E254+E255</f>
        <v>190100</v>
      </c>
      <c r="F256" s="53">
        <f>F251+F252+F253+F254+F255</f>
        <v>183930.53</v>
      </c>
      <c r="G256" s="258">
        <f>F256/E256*100%</f>
        <v>0.9675461862177801</v>
      </c>
    </row>
    <row r="257" spans="1:7" s="60" customFormat="1" ht="7.5" customHeight="1">
      <c r="A257" s="21"/>
      <c r="B257" s="206"/>
      <c r="C257" s="292"/>
      <c r="D257" s="293"/>
      <c r="E257" s="19"/>
      <c r="F257" s="103"/>
      <c r="G257" s="257"/>
    </row>
    <row r="258" spans="1:7" s="60" customFormat="1" ht="15" customHeight="1">
      <c r="A258" s="21"/>
      <c r="B258" s="206"/>
      <c r="C258" s="14">
        <v>4121</v>
      </c>
      <c r="D258" s="15" t="s">
        <v>25</v>
      </c>
      <c r="E258" s="100">
        <v>8200</v>
      </c>
      <c r="F258" s="103">
        <v>7195.7</v>
      </c>
      <c r="G258" s="257">
        <f aca="true" t="shared" si="18" ref="G258:G263">F258/E258*100</f>
        <v>87.75243902439024</v>
      </c>
    </row>
    <row r="259" spans="1:7" s="60" customFormat="1" ht="15" customHeight="1">
      <c r="A259" s="21"/>
      <c r="B259" s="206"/>
      <c r="C259" s="14">
        <v>4122</v>
      </c>
      <c r="D259" s="15" t="s">
        <v>27</v>
      </c>
      <c r="E259" s="100">
        <v>4500</v>
      </c>
      <c r="F259" s="103">
        <v>3935</v>
      </c>
      <c r="G259" s="257">
        <f t="shared" si="18"/>
        <v>87.44444444444444</v>
      </c>
    </row>
    <row r="260" spans="1:7" s="60" customFormat="1" ht="15" customHeight="1">
      <c r="A260" s="21"/>
      <c r="B260" s="206"/>
      <c r="C260" s="14">
        <v>4123</v>
      </c>
      <c r="D260" s="15" t="s">
        <v>119</v>
      </c>
      <c r="E260" s="100">
        <v>7500</v>
      </c>
      <c r="F260" s="103">
        <v>6000</v>
      </c>
      <c r="G260" s="257">
        <f t="shared" si="18"/>
        <v>80</v>
      </c>
    </row>
    <row r="261" spans="1:7" s="60" customFormat="1" ht="15" customHeight="1">
      <c r="A261" s="21"/>
      <c r="B261" s="206"/>
      <c r="C261" s="14">
        <v>4125</v>
      </c>
      <c r="D261" s="15" t="s">
        <v>26</v>
      </c>
      <c r="E261" s="100">
        <v>6300</v>
      </c>
      <c r="F261" s="103">
        <v>5954.14</v>
      </c>
      <c r="G261" s="257">
        <f t="shared" si="18"/>
        <v>94.51015873015874</v>
      </c>
    </row>
    <row r="262" spans="1:7" s="60" customFormat="1" ht="15" customHeight="1">
      <c r="A262" s="21"/>
      <c r="B262" s="206"/>
      <c r="C262" s="14">
        <v>4127</v>
      </c>
      <c r="D262" s="15" t="s">
        <v>80</v>
      </c>
      <c r="E262" s="100">
        <v>100000</v>
      </c>
      <c r="F262" s="103">
        <v>0</v>
      </c>
      <c r="G262" s="257">
        <f t="shared" si="18"/>
        <v>0</v>
      </c>
    </row>
    <row r="263" spans="1:7" s="60" customFormat="1" ht="15" customHeight="1">
      <c r="A263" s="21"/>
      <c r="B263" s="206"/>
      <c r="C263" s="14">
        <v>4129</v>
      </c>
      <c r="D263" s="15" t="s">
        <v>28</v>
      </c>
      <c r="E263" s="100">
        <v>4400</v>
      </c>
      <c r="F263" s="103">
        <v>2990</v>
      </c>
      <c r="G263" s="257">
        <f t="shared" si="18"/>
        <v>67.95454545454545</v>
      </c>
    </row>
    <row r="264" spans="1:7" s="60" customFormat="1" ht="15" customHeight="1" thickBot="1">
      <c r="A264" s="155"/>
      <c r="B264" s="139">
        <v>412</v>
      </c>
      <c r="C264" s="301" t="s">
        <v>120</v>
      </c>
      <c r="D264" s="302"/>
      <c r="E264" s="141">
        <f>SUM(E258:E263)</f>
        <v>130900</v>
      </c>
      <c r="F264" s="141">
        <f>SUM(F258:F263)</f>
        <v>26074.84</v>
      </c>
      <c r="G264" s="267">
        <f>F264/E264*100</f>
        <v>19.91966386554622</v>
      </c>
    </row>
    <row r="265" spans="1:7" s="60" customFormat="1" ht="15.75" customHeight="1">
      <c r="A265" s="58" t="s">
        <v>4</v>
      </c>
      <c r="B265" s="58" t="s">
        <v>64</v>
      </c>
      <c r="C265" s="59" t="s">
        <v>64</v>
      </c>
      <c r="D265" s="36" t="s">
        <v>3</v>
      </c>
      <c r="E265" s="92" t="s">
        <v>6</v>
      </c>
      <c r="F265" s="194" t="s">
        <v>65</v>
      </c>
      <c r="G265" s="255" t="s">
        <v>66</v>
      </c>
    </row>
    <row r="266" spans="1:7" s="60" customFormat="1" ht="15" customHeight="1" thickBot="1">
      <c r="A266" s="61" t="s">
        <v>5</v>
      </c>
      <c r="B266" s="61" t="s">
        <v>5</v>
      </c>
      <c r="C266" s="62" t="s">
        <v>5</v>
      </c>
      <c r="D266" s="37"/>
      <c r="E266" s="93">
        <v>2007</v>
      </c>
      <c r="F266" s="195">
        <v>2007</v>
      </c>
      <c r="G266" s="256"/>
    </row>
    <row r="267" spans="1:7" s="60" customFormat="1" ht="15" customHeight="1">
      <c r="A267" s="21"/>
      <c r="B267" s="136"/>
      <c r="C267" s="14">
        <v>4131</v>
      </c>
      <c r="D267" s="15" t="s">
        <v>128</v>
      </c>
      <c r="E267" s="113">
        <v>15000</v>
      </c>
      <c r="F267" s="103">
        <v>13773.27</v>
      </c>
      <c r="G267" s="257">
        <f aca="true" t="shared" si="19" ref="G267:G272">F267/E267*100</f>
        <v>91.8218</v>
      </c>
    </row>
    <row r="268" spans="1:7" s="60" customFormat="1" ht="15" customHeight="1">
      <c r="A268" s="21"/>
      <c r="B268" s="206"/>
      <c r="C268" s="26">
        <v>4132</v>
      </c>
      <c r="D268" s="15" t="s">
        <v>122</v>
      </c>
      <c r="E268" s="100">
        <v>6000</v>
      </c>
      <c r="F268" s="103">
        <v>2479</v>
      </c>
      <c r="G268" s="257">
        <f t="shared" si="19"/>
        <v>41.31666666666667</v>
      </c>
    </row>
    <row r="269" spans="1:7" s="60" customFormat="1" ht="15" customHeight="1">
      <c r="A269" s="21"/>
      <c r="B269" s="206"/>
      <c r="C269" s="26">
        <v>4134</v>
      </c>
      <c r="D269" s="30" t="s">
        <v>82</v>
      </c>
      <c r="E269" s="106">
        <v>2420000</v>
      </c>
      <c r="F269" s="103">
        <v>2019406.56</v>
      </c>
      <c r="G269" s="257">
        <f t="shared" si="19"/>
        <v>83.44655206611571</v>
      </c>
    </row>
    <row r="270" spans="1:7" s="60" customFormat="1" ht="15" customHeight="1">
      <c r="A270" s="21"/>
      <c r="B270" s="206" t="s">
        <v>0</v>
      </c>
      <c r="C270" s="64">
        <v>4135</v>
      </c>
      <c r="D270" s="30" t="s">
        <v>124</v>
      </c>
      <c r="E270" s="106">
        <v>16000</v>
      </c>
      <c r="F270" s="103">
        <v>15593.07</v>
      </c>
      <c r="G270" s="257">
        <f t="shared" si="19"/>
        <v>97.4566875</v>
      </c>
    </row>
    <row r="271" spans="1:9" s="60" customFormat="1" ht="15" customHeight="1">
      <c r="A271" s="21"/>
      <c r="B271" s="206"/>
      <c r="C271" s="14">
        <v>4137</v>
      </c>
      <c r="D271" s="15" t="s">
        <v>130</v>
      </c>
      <c r="E271" s="106">
        <v>200000</v>
      </c>
      <c r="F271" s="103">
        <v>156277</v>
      </c>
      <c r="G271" s="257">
        <f t="shared" si="19"/>
        <v>78.1385</v>
      </c>
      <c r="I271" s="179"/>
    </row>
    <row r="272" spans="1:9" s="9" customFormat="1" ht="15" customHeight="1">
      <c r="A272" s="21"/>
      <c r="B272" s="206"/>
      <c r="C272" s="70">
        <v>4139</v>
      </c>
      <c r="D272" s="24" t="s">
        <v>30</v>
      </c>
      <c r="E272" s="89">
        <v>22500</v>
      </c>
      <c r="F272" s="103">
        <v>18831.31</v>
      </c>
      <c r="G272" s="257">
        <f t="shared" si="19"/>
        <v>83.69471111111112</v>
      </c>
      <c r="I272" s="180"/>
    </row>
    <row r="273" spans="1:9" s="60" customFormat="1" ht="17.25" customHeight="1">
      <c r="A273" s="21"/>
      <c r="B273" s="67">
        <v>413</v>
      </c>
      <c r="C273" s="294" t="s">
        <v>125</v>
      </c>
      <c r="D273" s="361"/>
      <c r="E273" s="101">
        <f>SUM(E267:E272)</f>
        <v>2679500</v>
      </c>
      <c r="F273" s="101">
        <f>SUM(F267:F272)</f>
        <v>2226360.2100000004</v>
      </c>
      <c r="G273" s="264">
        <f>F273/E273*100</f>
        <v>83.08864377682404</v>
      </c>
      <c r="I273" s="179"/>
    </row>
    <row r="274" spans="1:9" s="60" customFormat="1" ht="9.75" customHeight="1">
      <c r="A274" s="21"/>
      <c r="B274" s="25"/>
      <c r="C274" s="292"/>
      <c r="D274" s="293"/>
      <c r="E274" s="49"/>
      <c r="F274" s="104"/>
      <c r="G274" s="243"/>
      <c r="I274" s="179"/>
    </row>
    <row r="275" spans="1:9" s="60" customFormat="1" ht="16.5" customHeight="1">
      <c r="A275" s="21"/>
      <c r="B275" s="25"/>
      <c r="C275" s="14">
        <v>4151</v>
      </c>
      <c r="D275" s="15" t="s">
        <v>131</v>
      </c>
      <c r="E275" s="100">
        <v>0</v>
      </c>
      <c r="F275" s="103">
        <v>0</v>
      </c>
      <c r="G275" s="257"/>
      <c r="I275" s="179"/>
    </row>
    <row r="276" spans="1:9" s="60" customFormat="1" ht="16.5" customHeight="1">
      <c r="A276" s="21"/>
      <c r="B276" s="206"/>
      <c r="C276" s="26">
        <v>4152</v>
      </c>
      <c r="D276" s="9" t="s">
        <v>58</v>
      </c>
      <c r="E276" s="106">
        <v>135000</v>
      </c>
      <c r="F276" s="108">
        <v>131200.32</v>
      </c>
      <c r="G276" s="278">
        <f>F276/E276*100</f>
        <v>97.18542222222223</v>
      </c>
      <c r="I276" s="179"/>
    </row>
    <row r="277" spans="1:9" s="60" customFormat="1" ht="20.25" customHeight="1">
      <c r="A277" s="21"/>
      <c r="B277" s="67">
        <v>415</v>
      </c>
      <c r="C277" s="294" t="s">
        <v>57</v>
      </c>
      <c r="D277" s="361"/>
      <c r="E277" s="96">
        <f>SUM(E275:E276)</f>
        <v>135000</v>
      </c>
      <c r="F277" s="97">
        <f>SUM(F275:F276)</f>
        <v>131200.32</v>
      </c>
      <c r="G277" s="258">
        <f>F277/E277*100</f>
        <v>97.18542222222223</v>
      </c>
      <c r="I277" s="179"/>
    </row>
    <row r="278" spans="1:9" s="60" customFormat="1" ht="9.75" customHeight="1">
      <c r="A278" s="21"/>
      <c r="B278" s="25"/>
      <c r="C278" s="292"/>
      <c r="D278" s="293"/>
      <c r="E278" s="213"/>
      <c r="F278" s="214"/>
      <c r="G278" s="265"/>
      <c r="I278" s="179"/>
    </row>
    <row r="279" spans="1:9" s="60" customFormat="1" ht="19.5" customHeight="1">
      <c r="A279" s="21"/>
      <c r="B279" s="25"/>
      <c r="C279" s="26">
        <v>4311</v>
      </c>
      <c r="D279" s="75" t="s">
        <v>132</v>
      </c>
      <c r="E279" s="114">
        <v>120000</v>
      </c>
      <c r="F279" s="104">
        <v>100625</v>
      </c>
      <c r="G279" s="257">
        <f aca="true" t="shared" si="20" ref="G279:G284">F279/E279*100</f>
        <v>83.85416666666666</v>
      </c>
      <c r="I279" s="179"/>
    </row>
    <row r="280" spans="1:9" s="60" customFormat="1" ht="30.75" customHeight="1">
      <c r="A280" s="21"/>
      <c r="B280" s="25"/>
      <c r="C280" s="14">
        <v>4312</v>
      </c>
      <c r="D280" s="20" t="s">
        <v>169</v>
      </c>
      <c r="E280" s="107">
        <v>104000</v>
      </c>
      <c r="F280" s="103">
        <v>72689.9</v>
      </c>
      <c r="G280" s="257">
        <f t="shared" si="20"/>
        <v>69.8941346153846</v>
      </c>
      <c r="I280" s="179"/>
    </row>
    <row r="281" spans="1:9" s="60" customFormat="1" ht="24.75" customHeight="1">
      <c r="A281" s="21"/>
      <c r="B281" s="72"/>
      <c r="C281" s="68">
        <v>4313</v>
      </c>
      <c r="D281" s="69" t="s">
        <v>126</v>
      </c>
      <c r="E281" s="115">
        <v>250000</v>
      </c>
      <c r="F281" s="103">
        <v>208106.16</v>
      </c>
      <c r="G281" s="257">
        <f t="shared" si="20"/>
        <v>83.242464</v>
      </c>
      <c r="I281" s="179"/>
    </row>
    <row r="282" spans="1:7" s="60" customFormat="1" ht="19.5" customHeight="1">
      <c r="A282" s="21"/>
      <c r="B282" s="72"/>
      <c r="C282" s="22">
        <v>4317</v>
      </c>
      <c r="D282" s="32" t="s">
        <v>133</v>
      </c>
      <c r="E282" s="125">
        <v>930000</v>
      </c>
      <c r="F282" s="103">
        <v>802261.69</v>
      </c>
      <c r="G282" s="257">
        <f t="shared" si="20"/>
        <v>86.26469784946235</v>
      </c>
    </row>
    <row r="283" spans="1:7" s="60" customFormat="1" ht="19.5" customHeight="1">
      <c r="A283" s="21"/>
      <c r="B283" s="206"/>
      <c r="C283" s="70">
        <v>4319</v>
      </c>
      <c r="D283" s="33" t="s">
        <v>134</v>
      </c>
      <c r="E283" s="113">
        <v>6100000</v>
      </c>
      <c r="F283" s="103">
        <v>5123593.02</v>
      </c>
      <c r="G283" s="257">
        <f t="shared" si="20"/>
        <v>83.99332819672131</v>
      </c>
    </row>
    <row r="284" spans="1:7" s="60" customFormat="1" ht="35.25" customHeight="1">
      <c r="A284" s="21"/>
      <c r="B284" s="67">
        <v>431</v>
      </c>
      <c r="C284" s="294" t="s">
        <v>127</v>
      </c>
      <c r="D284" s="361"/>
      <c r="E284" s="101">
        <f>SUM(E279:E283)</f>
        <v>7504000</v>
      </c>
      <c r="F284" s="97">
        <f>SUM(F279:F283)</f>
        <v>6307275.77</v>
      </c>
      <c r="G284" s="258">
        <f t="shared" si="20"/>
        <v>84.0521824360341</v>
      </c>
    </row>
    <row r="285" spans="1:7" s="60" customFormat="1" ht="12.75" customHeight="1">
      <c r="A285" s="21"/>
      <c r="B285" s="25"/>
      <c r="C285" s="292"/>
      <c r="D285" s="293"/>
      <c r="E285" s="101"/>
      <c r="F285" s="103"/>
      <c r="G285" s="257"/>
    </row>
    <row r="286" spans="1:7" s="60" customFormat="1" ht="19.5" customHeight="1">
      <c r="A286" s="71"/>
      <c r="B286" s="206"/>
      <c r="C286" s="22">
        <v>4412</v>
      </c>
      <c r="D286" s="15" t="s">
        <v>135</v>
      </c>
      <c r="E286" s="126">
        <v>10100000</v>
      </c>
      <c r="F286" s="103">
        <v>10336949.59</v>
      </c>
      <c r="G286" s="257">
        <f>F286/E286*100</f>
        <v>102.34603554455445</v>
      </c>
    </row>
    <row r="287" spans="1:7" s="60" customFormat="1" ht="19.5" customHeight="1">
      <c r="A287" s="71"/>
      <c r="B287" s="206"/>
      <c r="C287" s="72">
        <v>4413</v>
      </c>
      <c r="D287" s="33" t="s">
        <v>136</v>
      </c>
      <c r="E287" s="126">
        <v>9160000</v>
      </c>
      <c r="F287" s="103">
        <v>7977522.16</v>
      </c>
      <c r="G287" s="257">
        <f>F287/E287*100</f>
        <v>87.09085327510917</v>
      </c>
    </row>
    <row r="288" spans="1:7" s="60" customFormat="1" ht="19.5" customHeight="1">
      <c r="A288" s="71"/>
      <c r="B288" s="206"/>
      <c r="C288" s="72">
        <v>4414</v>
      </c>
      <c r="D288" s="33" t="s">
        <v>170</v>
      </c>
      <c r="E288" s="126">
        <v>20910000</v>
      </c>
      <c r="F288" s="103">
        <v>20871041.92</v>
      </c>
      <c r="G288" s="257">
        <f>F288/E288*100</f>
        <v>99.81368684839791</v>
      </c>
    </row>
    <row r="289" spans="1:7" s="60" customFormat="1" ht="19.5" customHeight="1">
      <c r="A289" s="71"/>
      <c r="B289" s="208"/>
      <c r="C289" s="22">
        <v>4415</v>
      </c>
      <c r="D289" s="15" t="s">
        <v>137</v>
      </c>
      <c r="E289" s="126">
        <v>1730000</v>
      </c>
      <c r="F289" s="103">
        <v>1730651.31</v>
      </c>
      <c r="G289" s="257">
        <f>F289/E289*100</f>
        <v>100.03764797687862</v>
      </c>
    </row>
    <row r="290" spans="1:7" s="60" customFormat="1" ht="23.25" customHeight="1">
      <c r="A290" s="21"/>
      <c r="B290" s="67">
        <v>441</v>
      </c>
      <c r="C290" s="294" t="s">
        <v>62</v>
      </c>
      <c r="D290" s="361"/>
      <c r="E290" s="101">
        <f>SUM(E286:E289)</f>
        <v>41900000</v>
      </c>
      <c r="F290" s="97">
        <f>SUM(F286:F289)</f>
        <v>40916164.980000004</v>
      </c>
      <c r="G290" s="258">
        <f>F290/E290*100</f>
        <v>97.65194505966588</v>
      </c>
    </row>
    <row r="291" spans="1:7" s="60" customFormat="1" ht="10.5" customHeight="1">
      <c r="A291" s="21"/>
      <c r="B291" s="206"/>
      <c r="C291" s="292"/>
      <c r="D291" s="293"/>
      <c r="E291" s="19"/>
      <c r="F291" s="103"/>
      <c r="G291" s="257"/>
    </row>
    <row r="292" spans="1:7" s="60" customFormat="1" ht="19.5" customHeight="1">
      <c r="A292" s="21"/>
      <c r="B292" s="206"/>
      <c r="C292" s="14">
        <v>4612</v>
      </c>
      <c r="D292" s="15" t="s">
        <v>56</v>
      </c>
      <c r="E292" s="100">
        <v>1780000</v>
      </c>
      <c r="F292" s="123">
        <v>1179793.94</v>
      </c>
      <c r="G292" s="257">
        <f>F292/E292*100</f>
        <v>66.28055842696628</v>
      </c>
    </row>
    <row r="293" spans="1:7" s="60" customFormat="1" ht="19.5" customHeight="1">
      <c r="A293" s="21"/>
      <c r="B293" s="67">
        <v>461</v>
      </c>
      <c r="C293" s="294" t="s">
        <v>50</v>
      </c>
      <c r="D293" s="361"/>
      <c r="E293" s="101">
        <f>E292</f>
        <v>1780000</v>
      </c>
      <c r="F293" s="101">
        <f>F292</f>
        <v>1179793.94</v>
      </c>
      <c r="G293" s="258">
        <f>F293/E293*100</f>
        <v>66.28055842696628</v>
      </c>
    </row>
    <row r="294" spans="1:7" s="60" customFormat="1" ht="9" customHeight="1">
      <c r="A294" s="21"/>
      <c r="B294" s="25"/>
      <c r="C294" s="292"/>
      <c r="D294" s="293"/>
      <c r="E294" s="101"/>
      <c r="F294" s="103"/>
      <c r="G294" s="257"/>
    </row>
    <row r="295" spans="1:7" s="60" customFormat="1" ht="19.5" customHeight="1">
      <c r="A295" s="21"/>
      <c r="B295" s="206"/>
      <c r="C295" s="14">
        <v>4631</v>
      </c>
      <c r="D295" s="15" t="s">
        <v>138</v>
      </c>
      <c r="E295" s="100">
        <v>90000</v>
      </c>
      <c r="F295" s="103">
        <v>92478.81</v>
      </c>
      <c r="G295" s="257">
        <f>F295/E295*100</f>
        <v>102.75423333333333</v>
      </c>
    </row>
    <row r="296" spans="1:7" s="60" customFormat="1" ht="19.5" customHeight="1">
      <c r="A296" s="21"/>
      <c r="B296" s="206"/>
      <c r="C296" s="14">
        <v>4632</v>
      </c>
      <c r="D296" s="32" t="s">
        <v>49</v>
      </c>
      <c r="E296" s="100">
        <v>760000</v>
      </c>
      <c r="F296" s="103">
        <v>653421.8</v>
      </c>
      <c r="G296" s="257">
        <f>F296/E296*100</f>
        <v>85.97655263157895</v>
      </c>
    </row>
    <row r="297" spans="1:7" s="60" customFormat="1" ht="21.75" customHeight="1">
      <c r="A297" s="21"/>
      <c r="B297" s="67">
        <v>463</v>
      </c>
      <c r="C297" s="360" t="s">
        <v>139</v>
      </c>
      <c r="D297" s="361"/>
      <c r="E297" s="101">
        <f>E295+E296</f>
        <v>850000</v>
      </c>
      <c r="F297" s="97">
        <f>F295+F296</f>
        <v>745900.6100000001</v>
      </c>
      <c r="G297" s="258">
        <f>F297/E297*100</f>
        <v>87.75301294117648</v>
      </c>
    </row>
    <row r="298" spans="1:7" s="60" customFormat="1" ht="9.75" customHeight="1">
      <c r="A298" s="21"/>
      <c r="B298" s="25"/>
      <c r="C298" s="292"/>
      <c r="D298" s="293"/>
      <c r="E298" s="19"/>
      <c r="F298" s="103"/>
      <c r="G298" s="257"/>
    </row>
    <row r="299" spans="1:7" s="60" customFormat="1" ht="19.5" customHeight="1">
      <c r="A299" s="73"/>
      <c r="B299" s="66"/>
      <c r="C299" s="14">
        <v>4711</v>
      </c>
      <c r="D299" s="32" t="s">
        <v>36</v>
      </c>
      <c r="E299" s="100">
        <v>680000</v>
      </c>
      <c r="F299" s="103">
        <v>603174.75</v>
      </c>
      <c r="G299" s="257">
        <f>F299/E299*100</f>
        <v>88.70216911764706</v>
      </c>
    </row>
    <row r="300" spans="1:7" s="60" customFormat="1" ht="19.5" customHeight="1">
      <c r="A300" s="73"/>
      <c r="B300" s="66"/>
      <c r="C300" s="14">
        <v>4721</v>
      </c>
      <c r="D300" s="32" t="s">
        <v>48</v>
      </c>
      <c r="E300" s="100">
        <v>720000</v>
      </c>
      <c r="F300" s="103">
        <v>65766.3</v>
      </c>
      <c r="G300" s="257">
        <f>F300/E300*100</f>
        <v>9.134208333333333</v>
      </c>
    </row>
    <row r="301" spans="1:7" s="60" customFormat="1" ht="19.5" customHeight="1" thickBot="1">
      <c r="A301" s="74"/>
      <c r="B301" s="207">
        <v>47</v>
      </c>
      <c r="C301" s="363" t="s">
        <v>140</v>
      </c>
      <c r="D301" s="346"/>
      <c r="E301" s="101">
        <f>E300+E299</f>
        <v>1400000</v>
      </c>
      <c r="F301" s="101">
        <f>F300+F299</f>
        <v>668941.05</v>
      </c>
      <c r="G301" s="259">
        <f>F301/E301*100</f>
        <v>47.78150357142857</v>
      </c>
    </row>
    <row r="302" spans="1:7" s="60" customFormat="1" ht="33" customHeight="1" thickBot="1" thickTop="1">
      <c r="A302" s="303" t="s">
        <v>51</v>
      </c>
      <c r="B302" s="322"/>
      <c r="C302" s="322"/>
      <c r="D302" s="323"/>
      <c r="E302" s="116">
        <f>E256+E264+E273+E277+E284+E290+E293+E297+E301</f>
        <v>56569500</v>
      </c>
      <c r="F302" s="127">
        <f>F256+F264+F273+F277+F284+F290+F293+F297+F301</f>
        <v>52385642.25</v>
      </c>
      <c r="G302" s="262">
        <f>F302/E302*100</f>
        <v>92.6040397210511</v>
      </c>
    </row>
    <row r="303" spans="1:7" s="60" customFormat="1" ht="19.5" customHeight="1">
      <c r="A303" s="160"/>
      <c r="B303" s="178"/>
      <c r="C303" s="178"/>
      <c r="D303" s="178"/>
      <c r="E303" s="181"/>
      <c r="F303" s="181"/>
      <c r="G303" s="260"/>
    </row>
    <row r="304" spans="1:7" s="60" customFormat="1" ht="19.5" customHeight="1" thickBot="1">
      <c r="A304" s="160"/>
      <c r="B304" s="178"/>
      <c r="C304" s="178"/>
      <c r="D304" s="178"/>
      <c r="E304" s="181"/>
      <c r="F304" s="181"/>
      <c r="G304" s="260"/>
    </row>
    <row r="305" spans="1:7" s="60" customFormat="1" ht="15.75" customHeight="1">
      <c r="A305" s="58" t="s">
        <v>4</v>
      </c>
      <c r="B305" s="58" t="s">
        <v>64</v>
      </c>
      <c r="C305" s="59" t="s">
        <v>64</v>
      </c>
      <c r="D305" s="36" t="s">
        <v>3</v>
      </c>
      <c r="E305" s="92" t="s">
        <v>6</v>
      </c>
      <c r="F305" s="196" t="s">
        <v>65</v>
      </c>
      <c r="G305" s="255" t="s">
        <v>66</v>
      </c>
    </row>
    <row r="306" spans="1:7" s="60" customFormat="1" ht="15" customHeight="1" thickBot="1">
      <c r="A306" s="61" t="s">
        <v>5</v>
      </c>
      <c r="B306" s="61" t="s">
        <v>5</v>
      </c>
      <c r="C306" s="62" t="s">
        <v>5</v>
      </c>
      <c r="D306" s="37"/>
      <c r="E306" s="93">
        <v>2007</v>
      </c>
      <c r="F306" s="197">
        <v>2007</v>
      </c>
      <c r="G306" s="256"/>
    </row>
    <row r="307" spans="1:7" s="60" customFormat="1" ht="24" customHeight="1" thickBot="1">
      <c r="A307" s="105">
        <v>6</v>
      </c>
      <c r="B307" s="298" t="s">
        <v>171</v>
      </c>
      <c r="C307" s="298"/>
      <c r="D307" s="298"/>
      <c r="E307" s="298"/>
      <c r="F307" s="299"/>
      <c r="G307" s="300"/>
    </row>
    <row r="308" spans="1:7" s="60" customFormat="1" ht="15" customHeight="1">
      <c r="A308" s="21"/>
      <c r="B308" s="205"/>
      <c r="C308" s="70">
        <v>4111</v>
      </c>
      <c r="D308" s="24" t="s">
        <v>43</v>
      </c>
      <c r="E308" s="99">
        <v>133000</v>
      </c>
      <c r="F308" s="104">
        <v>126996.37</v>
      </c>
      <c r="G308" s="257">
        <f aca="true" t="shared" si="21" ref="G308:G313">F308/E308*100</f>
        <v>95.48599248120301</v>
      </c>
    </row>
    <row r="309" spans="1:7" s="60" customFormat="1" ht="15" customHeight="1">
      <c r="A309" s="21"/>
      <c r="B309" s="206"/>
      <c r="C309" s="14">
        <v>4112</v>
      </c>
      <c r="D309" s="15" t="s">
        <v>23</v>
      </c>
      <c r="E309" s="48">
        <v>24600</v>
      </c>
      <c r="F309" s="103">
        <v>24691.03</v>
      </c>
      <c r="G309" s="257">
        <f t="shared" si="21"/>
        <v>100.3700406504065</v>
      </c>
    </row>
    <row r="310" spans="1:7" s="60" customFormat="1" ht="15" customHeight="1">
      <c r="A310" s="21"/>
      <c r="B310" s="206"/>
      <c r="C310" s="14">
        <v>4113</v>
      </c>
      <c r="D310" s="23" t="s">
        <v>116</v>
      </c>
      <c r="E310" s="100">
        <v>35300</v>
      </c>
      <c r="F310" s="103">
        <v>34852.84</v>
      </c>
      <c r="G310" s="257">
        <f t="shared" si="21"/>
        <v>98.73325779036827</v>
      </c>
    </row>
    <row r="311" spans="1:7" s="60" customFormat="1" ht="15" customHeight="1">
      <c r="A311" s="21"/>
      <c r="B311" s="206"/>
      <c r="C311" s="26">
        <v>4114</v>
      </c>
      <c r="D311" s="9" t="s">
        <v>117</v>
      </c>
      <c r="E311" s="99">
        <v>32000</v>
      </c>
      <c r="F311" s="103">
        <v>31161.68</v>
      </c>
      <c r="G311" s="257">
        <f t="shared" si="21"/>
        <v>97.38025</v>
      </c>
    </row>
    <row r="312" spans="1:7" s="60" customFormat="1" ht="15" customHeight="1">
      <c r="A312" s="21"/>
      <c r="B312" s="206"/>
      <c r="C312" s="14">
        <v>4115</v>
      </c>
      <c r="D312" s="15" t="s">
        <v>16</v>
      </c>
      <c r="E312" s="99">
        <v>4300</v>
      </c>
      <c r="F312" s="103">
        <v>4051.25</v>
      </c>
      <c r="G312" s="257">
        <f t="shared" si="21"/>
        <v>94.21511627906976</v>
      </c>
    </row>
    <row r="313" spans="1:7" s="60" customFormat="1" ht="18.75" customHeight="1">
      <c r="A313" s="21"/>
      <c r="B313" s="67">
        <v>411</v>
      </c>
      <c r="C313" s="297" t="s">
        <v>118</v>
      </c>
      <c r="D313" s="326"/>
      <c r="E313" s="49">
        <f>E308+E309+E310+E311+E312</f>
        <v>229200</v>
      </c>
      <c r="F313" s="53">
        <f>F308+F309+F310+F311+F312</f>
        <v>221753.16999999998</v>
      </c>
      <c r="G313" s="258">
        <f t="shared" si="21"/>
        <v>96.7509467713787</v>
      </c>
    </row>
    <row r="314" spans="1:7" s="60" customFormat="1" ht="9" customHeight="1">
      <c r="A314" s="21"/>
      <c r="B314" s="206"/>
      <c r="C314" s="292"/>
      <c r="D314" s="293"/>
      <c r="E314" s="19"/>
      <c r="F314" s="103"/>
      <c r="G314" s="257"/>
    </row>
    <row r="315" spans="1:7" s="60" customFormat="1" ht="15" customHeight="1">
      <c r="A315" s="21"/>
      <c r="B315" s="206"/>
      <c r="C315" s="14">
        <v>4121</v>
      </c>
      <c r="D315" s="15" t="s">
        <v>25</v>
      </c>
      <c r="E315" s="100">
        <v>10000</v>
      </c>
      <c r="F315" s="103">
        <v>9078.15</v>
      </c>
      <c r="G315" s="257">
        <f aca="true" t="shared" si="22" ref="G315:G320">F315/E315*100</f>
        <v>90.7815</v>
      </c>
    </row>
    <row r="316" spans="1:7" s="60" customFormat="1" ht="15" customHeight="1">
      <c r="A316" s="21"/>
      <c r="B316" s="206"/>
      <c r="C316" s="14">
        <v>4122</v>
      </c>
      <c r="D316" s="15" t="s">
        <v>27</v>
      </c>
      <c r="E316" s="100">
        <v>5500</v>
      </c>
      <c r="F316" s="103">
        <v>5185</v>
      </c>
      <c r="G316" s="257">
        <f t="shared" si="22"/>
        <v>94.27272727272728</v>
      </c>
    </row>
    <row r="317" spans="1:7" s="60" customFormat="1" ht="15" customHeight="1">
      <c r="A317" s="21"/>
      <c r="B317" s="206"/>
      <c r="C317" s="14">
        <v>4123</v>
      </c>
      <c r="D317" s="15" t="s">
        <v>119</v>
      </c>
      <c r="E317" s="100">
        <v>10000</v>
      </c>
      <c r="F317" s="103">
        <v>7680</v>
      </c>
      <c r="G317" s="257">
        <f t="shared" si="22"/>
        <v>76.8</v>
      </c>
    </row>
    <row r="318" spans="1:7" s="60" customFormat="1" ht="15" customHeight="1">
      <c r="A318" s="21"/>
      <c r="B318" s="206"/>
      <c r="C318" s="14">
        <v>4125</v>
      </c>
      <c r="D318" s="15" t="s">
        <v>26</v>
      </c>
      <c r="E318" s="100">
        <v>8000</v>
      </c>
      <c r="F318" s="103">
        <v>7733.23</v>
      </c>
      <c r="G318" s="257">
        <f t="shared" si="22"/>
        <v>96.665375</v>
      </c>
    </row>
    <row r="319" spans="1:7" s="60" customFormat="1" ht="15" customHeight="1">
      <c r="A319" s="21"/>
      <c r="B319" s="206"/>
      <c r="C319" s="14">
        <v>4129</v>
      </c>
      <c r="D319" s="15" t="s">
        <v>28</v>
      </c>
      <c r="E319" s="100">
        <v>3500</v>
      </c>
      <c r="F319" s="103">
        <v>3440</v>
      </c>
      <c r="G319" s="257">
        <f t="shared" si="22"/>
        <v>98.28571428571429</v>
      </c>
    </row>
    <row r="320" spans="1:7" s="60" customFormat="1" ht="17.25" customHeight="1">
      <c r="A320" s="21"/>
      <c r="B320" s="67">
        <v>412</v>
      </c>
      <c r="C320" s="294" t="s">
        <v>120</v>
      </c>
      <c r="D320" s="326"/>
      <c r="E320" s="49">
        <f>E315+E316+E317+E318+E319</f>
        <v>37000</v>
      </c>
      <c r="F320" s="53">
        <f>F315+F316+F317+F318+F319</f>
        <v>33116.380000000005</v>
      </c>
      <c r="G320" s="258">
        <f t="shared" si="22"/>
        <v>89.50372972972974</v>
      </c>
    </row>
    <row r="321" spans="1:7" s="60" customFormat="1" ht="7.5" customHeight="1">
      <c r="A321" s="21"/>
      <c r="B321" s="206"/>
      <c r="C321" s="292"/>
      <c r="D321" s="293"/>
      <c r="E321" s="19"/>
      <c r="F321" s="103"/>
      <c r="G321" s="257"/>
    </row>
    <row r="322" spans="1:7" s="60" customFormat="1" ht="15" customHeight="1">
      <c r="A322" s="21"/>
      <c r="B322" s="25"/>
      <c r="C322" s="14">
        <v>4131</v>
      </c>
      <c r="D322" s="15" t="s">
        <v>128</v>
      </c>
      <c r="E322" s="113">
        <v>10000</v>
      </c>
      <c r="F322" s="103">
        <v>4028.88</v>
      </c>
      <c r="G322" s="257">
        <f aca="true" t="shared" si="23" ref="G322:G328">F322/E322*100</f>
        <v>40.2888</v>
      </c>
    </row>
    <row r="323" spans="1:7" s="60" customFormat="1" ht="15" customHeight="1">
      <c r="A323" s="21"/>
      <c r="B323" s="206"/>
      <c r="C323" s="26">
        <v>4132</v>
      </c>
      <c r="D323" s="15" t="s">
        <v>122</v>
      </c>
      <c r="E323" s="100">
        <v>3000</v>
      </c>
      <c r="F323" s="103">
        <v>0</v>
      </c>
      <c r="G323" s="257">
        <f t="shared" si="23"/>
        <v>0</v>
      </c>
    </row>
    <row r="324" spans="1:7" s="60" customFormat="1" ht="15" customHeight="1">
      <c r="A324" s="21"/>
      <c r="B324" s="206" t="s">
        <v>0</v>
      </c>
      <c r="C324" s="64">
        <v>4135</v>
      </c>
      <c r="D324" s="15" t="s">
        <v>124</v>
      </c>
      <c r="E324" s="106">
        <v>11000</v>
      </c>
      <c r="F324" s="103">
        <v>8161.26</v>
      </c>
      <c r="G324" s="257">
        <f t="shared" si="23"/>
        <v>74.19327272727273</v>
      </c>
    </row>
    <row r="325" spans="1:7" s="60" customFormat="1" ht="15" customHeight="1">
      <c r="A325" s="229"/>
      <c r="B325" s="208"/>
      <c r="C325" s="14">
        <v>4136</v>
      </c>
      <c r="D325" s="33" t="s">
        <v>141</v>
      </c>
      <c r="E325" s="230">
        <v>75000</v>
      </c>
      <c r="F325" s="103">
        <v>72305.92</v>
      </c>
      <c r="G325" s="257">
        <f t="shared" si="23"/>
        <v>96.40789333333333</v>
      </c>
    </row>
    <row r="326" spans="1:7" s="9" customFormat="1" ht="15" customHeight="1">
      <c r="A326" s="21"/>
      <c r="B326" s="206"/>
      <c r="C326" s="70">
        <v>4139</v>
      </c>
      <c r="D326" s="15" t="s">
        <v>30</v>
      </c>
      <c r="E326" s="231">
        <v>5000</v>
      </c>
      <c r="F326" s="103">
        <v>1944.12</v>
      </c>
      <c r="G326" s="257">
        <f t="shared" si="23"/>
        <v>38.8824</v>
      </c>
    </row>
    <row r="327" spans="1:7" s="60" customFormat="1" ht="17.25" customHeight="1" thickBot="1">
      <c r="A327" s="21"/>
      <c r="B327" s="207">
        <v>413</v>
      </c>
      <c r="C327" s="295" t="s">
        <v>125</v>
      </c>
      <c r="D327" s="362"/>
      <c r="E327" s="111">
        <f>E322+E323+E324+E325+E326</f>
        <v>104000</v>
      </c>
      <c r="F327" s="112">
        <f>F322+F323+F324+F325+F326</f>
        <v>86440.18</v>
      </c>
      <c r="G327" s="258">
        <f t="shared" si="23"/>
        <v>83.11555769230769</v>
      </c>
    </row>
    <row r="328" spans="1:7" s="60" customFormat="1" ht="24" customHeight="1" thickBot="1" thickTop="1">
      <c r="A328" s="303" t="s">
        <v>61</v>
      </c>
      <c r="B328" s="322"/>
      <c r="C328" s="322"/>
      <c r="D328" s="323"/>
      <c r="E328" s="116">
        <f>E327+E320+E313</f>
        <v>370200</v>
      </c>
      <c r="F328" s="110">
        <f>F327+F320+F313</f>
        <v>341309.73</v>
      </c>
      <c r="G328" s="268">
        <f t="shared" si="23"/>
        <v>92.19603727714748</v>
      </c>
    </row>
    <row r="329" spans="1:7" s="60" customFormat="1" ht="25.5" customHeight="1" thickBot="1">
      <c r="A329" s="105">
        <v>7</v>
      </c>
      <c r="B329" s="298" t="s">
        <v>172</v>
      </c>
      <c r="C329" s="298"/>
      <c r="D329" s="298"/>
      <c r="E329" s="298"/>
      <c r="F329" s="299"/>
      <c r="G329" s="300"/>
    </row>
    <row r="330" spans="1:7" s="60" customFormat="1" ht="15" customHeight="1">
      <c r="A330" s="21"/>
      <c r="B330" s="205"/>
      <c r="C330" s="70">
        <v>4111</v>
      </c>
      <c r="D330" s="24" t="s">
        <v>43</v>
      </c>
      <c r="E330" s="99">
        <v>124000</v>
      </c>
      <c r="F330" s="104">
        <v>118542.39</v>
      </c>
      <c r="G330" s="257">
        <f aca="true" t="shared" si="24" ref="G330:G335">F330/E330*100</f>
        <v>95.59870161290323</v>
      </c>
    </row>
    <row r="331" spans="1:7" s="60" customFormat="1" ht="15" customHeight="1">
      <c r="A331" s="21"/>
      <c r="B331" s="206"/>
      <c r="C331" s="14">
        <v>4112</v>
      </c>
      <c r="D331" s="15" t="s">
        <v>23</v>
      </c>
      <c r="E331" s="48">
        <v>24600</v>
      </c>
      <c r="F331" s="103">
        <v>22872.26</v>
      </c>
      <c r="G331" s="257">
        <f t="shared" si="24"/>
        <v>92.97666666666666</v>
      </c>
    </row>
    <row r="332" spans="1:7" s="60" customFormat="1" ht="15" customHeight="1">
      <c r="A332" s="21"/>
      <c r="B332" s="206"/>
      <c r="C332" s="14">
        <v>4113</v>
      </c>
      <c r="D332" s="23" t="s">
        <v>116</v>
      </c>
      <c r="E332" s="100">
        <v>34200</v>
      </c>
      <c r="F332" s="103">
        <v>33578.01</v>
      </c>
      <c r="G332" s="257">
        <f t="shared" si="24"/>
        <v>98.18131578947369</v>
      </c>
    </row>
    <row r="333" spans="1:7" s="60" customFormat="1" ht="15" customHeight="1">
      <c r="A333" s="21"/>
      <c r="B333" s="206"/>
      <c r="C333" s="26">
        <v>4114</v>
      </c>
      <c r="D333" s="9" t="s">
        <v>117</v>
      </c>
      <c r="E333" s="99">
        <v>29400</v>
      </c>
      <c r="F333" s="103">
        <v>27841.22</v>
      </c>
      <c r="G333" s="257">
        <f t="shared" si="24"/>
        <v>94.69802721088436</v>
      </c>
    </row>
    <row r="334" spans="1:7" s="60" customFormat="1" ht="15" customHeight="1">
      <c r="A334" s="21"/>
      <c r="B334" s="206"/>
      <c r="C334" s="14">
        <v>4115</v>
      </c>
      <c r="D334" s="15" t="s">
        <v>16</v>
      </c>
      <c r="E334" s="99">
        <v>4500</v>
      </c>
      <c r="F334" s="103">
        <v>4239.12</v>
      </c>
      <c r="G334" s="257">
        <f t="shared" si="24"/>
        <v>94.20266666666667</v>
      </c>
    </row>
    <row r="335" spans="1:7" s="60" customFormat="1" ht="19.5" customHeight="1">
      <c r="A335" s="21"/>
      <c r="B335" s="67">
        <v>411</v>
      </c>
      <c r="C335" s="297" t="s">
        <v>118</v>
      </c>
      <c r="D335" s="326"/>
      <c r="E335" s="49">
        <f>E330+E331+E332+E333+E334</f>
        <v>216700</v>
      </c>
      <c r="F335" s="53">
        <f>F330+F331+F332+F333+F334</f>
        <v>207073</v>
      </c>
      <c r="G335" s="258">
        <f t="shared" si="24"/>
        <v>95.55745269958467</v>
      </c>
    </row>
    <row r="336" spans="1:7" s="60" customFormat="1" ht="7.5" customHeight="1">
      <c r="A336" s="21"/>
      <c r="B336" s="206"/>
      <c r="C336" s="292"/>
      <c r="D336" s="293"/>
      <c r="E336" s="19"/>
      <c r="F336" s="103"/>
      <c r="G336" s="257"/>
    </row>
    <row r="337" spans="1:7" s="60" customFormat="1" ht="15" customHeight="1">
      <c r="A337" s="21"/>
      <c r="B337" s="206"/>
      <c r="C337" s="14">
        <v>4121</v>
      </c>
      <c r="D337" s="15" t="s">
        <v>25</v>
      </c>
      <c r="E337" s="100">
        <v>10000</v>
      </c>
      <c r="F337" s="103">
        <v>8548.18</v>
      </c>
      <c r="G337" s="257">
        <f aca="true" t="shared" si="25" ref="G337:G342">F337/E337*100</f>
        <v>85.4818</v>
      </c>
    </row>
    <row r="338" spans="1:7" s="60" customFormat="1" ht="15" customHeight="1">
      <c r="A338" s="21"/>
      <c r="B338" s="206"/>
      <c r="C338" s="14">
        <v>4122</v>
      </c>
      <c r="D338" s="15" t="s">
        <v>27</v>
      </c>
      <c r="E338" s="100">
        <v>4500</v>
      </c>
      <c r="F338" s="103">
        <v>3960</v>
      </c>
      <c r="G338" s="257">
        <f t="shared" si="25"/>
        <v>88</v>
      </c>
    </row>
    <row r="339" spans="1:7" s="60" customFormat="1" ht="15" customHeight="1">
      <c r="A339" s="21"/>
      <c r="B339" s="206"/>
      <c r="C339" s="14">
        <v>4123</v>
      </c>
      <c r="D339" s="15" t="s">
        <v>119</v>
      </c>
      <c r="E339" s="100">
        <v>7500</v>
      </c>
      <c r="F339" s="103">
        <v>5760</v>
      </c>
      <c r="G339" s="257">
        <f t="shared" si="25"/>
        <v>76.8</v>
      </c>
    </row>
    <row r="340" spans="1:7" s="60" customFormat="1" ht="15" customHeight="1">
      <c r="A340" s="21"/>
      <c r="B340" s="206"/>
      <c r="C340" s="14">
        <v>4125</v>
      </c>
      <c r="D340" s="15" t="s">
        <v>26</v>
      </c>
      <c r="E340" s="100">
        <v>6800</v>
      </c>
      <c r="F340" s="103">
        <v>6023.91</v>
      </c>
      <c r="G340" s="257">
        <f t="shared" si="25"/>
        <v>88.58691176470587</v>
      </c>
    </row>
    <row r="341" spans="1:7" s="60" customFormat="1" ht="15" customHeight="1">
      <c r="A341" s="21"/>
      <c r="B341" s="206"/>
      <c r="C341" s="14">
        <v>4129</v>
      </c>
      <c r="D341" s="15" t="s">
        <v>28</v>
      </c>
      <c r="E341" s="100">
        <v>2000</v>
      </c>
      <c r="F341" s="103">
        <v>1988</v>
      </c>
      <c r="G341" s="257">
        <f t="shared" si="25"/>
        <v>99.4</v>
      </c>
    </row>
    <row r="342" spans="1:7" s="60" customFormat="1" ht="15" customHeight="1">
      <c r="A342" s="21"/>
      <c r="B342" s="67">
        <v>412</v>
      </c>
      <c r="C342" s="294" t="s">
        <v>120</v>
      </c>
      <c r="D342" s="326"/>
      <c r="E342" s="49">
        <f>E337+E338+E339+E340+E341</f>
        <v>30800</v>
      </c>
      <c r="F342" s="53">
        <f>F337+F338+F339+F340+F341</f>
        <v>26280.09</v>
      </c>
      <c r="G342" s="258">
        <f t="shared" si="25"/>
        <v>85.32496753246754</v>
      </c>
    </row>
    <row r="343" spans="1:7" s="60" customFormat="1" ht="9.75" customHeight="1">
      <c r="A343" s="21"/>
      <c r="B343" s="206"/>
      <c r="C343" s="292"/>
      <c r="D343" s="293"/>
      <c r="E343" s="19"/>
      <c r="F343" s="103"/>
      <c r="G343" s="257"/>
    </row>
    <row r="344" spans="1:7" s="60" customFormat="1" ht="15" customHeight="1">
      <c r="A344" s="21"/>
      <c r="B344" s="25"/>
      <c r="C344" s="14">
        <v>4131</v>
      </c>
      <c r="D344" s="15" t="s">
        <v>128</v>
      </c>
      <c r="E344" s="100">
        <v>5000</v>
      </c>
      <c r="F344" s="103">
        <v>4176.27</v>
      </c>
      <c r="G344" s="257">
        <f aca="true" t="shared" si="26" ref="G344:G349">F344/E344*100</f>
        <v>83.5254</v>
      </c>
    </row>
    <row r="345" spans="1:7" s="60" customFormat="1" ht="15" customHeight="1">
      <c r="A345" s="21"/>
      <c r="B345" s="206"/>
      <c r="C345" s="64">
        <v>4132</v>
      </c>
      <c r="D345" s="15" t="s">
        <v>122</v>
      </c>
      <c r="E345" s="100">
        <v>5000</v>
      </c>
      <c r="F345" s="103">
        <v>4721.5</v>
      </c>
      <c r="G345" s="257">
        <f t="shared" si="26"/>
        <v>94.43</v>
      </c>
    </row>
    <row r="346" spans="1:7" s="60" customFormat="1" ht="15" customHeight="1">
      <c r="A346" s="21"/>
      <c r="B346" s="206" t="s">
        <v>0</v>
      </c>
      <c r="C346" s="14">
        <v>4135</v>
      </c>
      <c r="D346" s="15" t="s">
        <v>124</v>
      </c>
      <c r="E346" s="100">
        <v>11500</v>
      </c>
      <c r="F346" s="103">
        <v>7676.98</v>
      </c>
      <c r="G346" s="257">
        <f t="shared" si="26"/>
        <v>66.75634782608695</v>
      </c>
    </row>
    <row r="347" spans="1:7" s="60" customFormat="1" ht="15" customHeight="1">
      <c r="A347" s="21"/>
      <c r="B347" s="206"/>
      <c r="C347" s="64">
        <v>4139</v>
      </c>
      <c r="D347" s="24" t="s">
        <v>30</v>
      </c>
      <c r="E347" s="113">
        <v>228000</v>
      </c>
      <c r="F347" s="103">
        <v>83179.4</v>
      </c>
      <c r="G347" s="257">
        <f t="shared" si="26"/>
        <v>36.482192982456134</v>
      </c>
    </row>
    <row r="348" spans="1:7" s="60" customFormat="1" ht="15" customHeight="1" thickBot="1">
      <c r="A348" s="21"/>
      <c r="B348" s="207">
        <v>413</v>
      </c>
      <c r="C348" s="295" t="s">
        <v>125</v>
      </c>
      <c r="D348" s="362"/>
      <c r="E348" s="111">
        <f>E344+E345+E346+E347</f>
        <v>249500</v>
      </c>
      <c r="F348" s="112">
        <f>F344+F345+F346+F347</f>
        <v>99754.15</v>
      </c>
      <c r="G348" s="263">
        <f t="shared" si="26"/>
        <v>39.98162324649298</v>
      </c>
    </row>
    <row r="349" spans="1:7" s="60" customFormat="1" ht="31.5" customHeight="1" thickBot="1" thickTop="1">
      <c r="A349" s="303" t="s">
        <v>52</v>
      </c>
      <c r="B349" s="304"/>
      <c r="C349" s="304"/>
      <c r="D349" s="305"/>
      <c r="E349" s="109">
        <f>E348+E342+E335</f>
        <v>497000</v>
      </c>
      <c r="F349" s="117">
        <f>F348+F342+F335</f>
        <v>333107.24</v>
      </c>
      <c r="G349" s="281">
        <f t="shared" si="26"/>
        <v>67.02358953722334</v>
      </c>
    </row>
    <row r="350" spans="1:7" s="60" customFormat="1" ht="9.75" customHeight="1">
      <c r="A350" s="160"/>
      <c r="B350" s="161"/>
      <c r="C350" s="161"/>
      <c r="D350" s="161"/>
      <c r="E350" s="184"/>
      <c r="F350" s="184"/>
      <c r="G350" s="260"/>
    </row>
    <row r="351" spans="1:7" s="60" customFormat="1" ht="0.75" customHeight="1" thickBot="1">
      <c r="A351" s="160"/>
      <c r="B351" s="161"/>
      <c r="C351" s="161"/>
      <c r="D351" s="161"/>
      <c r="E351" s="184"/>
      <c r="F351" s="184"/>
      <c r="G351" s="260"/>
    </row>
    <row r="352" spans="1:7" s="60" customFormat="1" ht="15.75" customHeight="1">
      <c r="A352" s="58" t="s">
        <v>4</v>
      </c>
      <c r="B352" s="58" t="s">
        <v>64</v>
      </c>
      <c r="C352" s="59" t="s">
        <v>64</v>
      </c>
      <c r="D352" s="36" t="s">
        <v>3</v>
      </c>
      <c r="E352" s="92" t="s">
        <v>6</v>
      </c>
      <c r="F352" s="196" t="s">
        <v>65</v>
      </c>
      <c r="G352" s="255" t="s">
        <v>66</v>
      </c>
    </row>
    <row r="353" spans="1:7" s="60" customFormat="1" ht="15" customHeight="1" thickBot="1">
      <c r="A353" s="61" t="s">
        <v>5</v>
      </c>
      <c r="B353" s="61" t="s">
        <v>5</v>
      </c>
      <c r="C353" s="62" t="s">
        <v>5</v>
      </c>
      <c r="D353" s="37"/>
      <c r="E353" s="93">
        <v>2007</v>
      </c>
      <c r="F353" s="197">
        <v>2007</v>
      </c>
      <c r="G353" s="256"/>
    </row>
    <row r="354" spans="1:7" s="60" customFormat="1" ht="27" customHeight="1" thickBot="1">
      <c r="A354" s="105">
        <v>8</v>
      </c>
      <c r="B354" s="312" t="s">
        <v>173</v>
      </c>
      <c r="C354" s="312"/>
      <c r="D354" s="312"/>
      <c r="E354" s="312"/>
      <c r="F354" s="299"/>
      <c r="G354" s="300"/>
    </row>
    <row r="355" spans="1:7" s="60" customFormat="1" ht="15" customHeight="1">
      <c r="A355" s="21"/>
      <c r="B355" s="205"/>
      <c r="C355" s="70">
        <v>4111</v>
      </c>
      <c r="D355" s="24" t="s">
        <v>43</v>
      </c>
      <c r="E355" s="99">
        <v>87000</v>
      </c>
      <c r="F355" s="104">
        <v>86431.34</v>
      </c>
      <c r="G355" s="257">
        <f aca="true" t="shared" si="27" ref="G355:G360">F355/E355*100</f>
        <v>99.34636781609196</v>
      </c>
    </row>
    <row r="356" spans="1:7" s="60" customFormat="1" ht="15" customHeight="1">
      <c r="A356" s="21"/>
      <c r="B356" s="206"/>
      <c r="C356" s="14">
        <v>4112</v>
      </c>
      <c r="D356" s="15" t="s">
        <v>23</v>
      </c>
      <c r="E356" s="48">
        <v>17500</v>
      </c>
      <c r="F356" s="103">
        <v>16787.84</v>
      </c>
      <c r="G356" s="257">
        <f t="shared" si="27"/>
        <v>95.93051428571428</v>
      </c>
    </row>
    <row r="357" spans="1:7" s="60" customFormat="1" ht="15" customHeight="1">
      <c r="A357" s="21"/>
      <c r="B357" s="206"/>
      <c r="C357" s="14">
        <v>4113</v>
      </c>
      <c r="D357" s="23" t="s">
        <v>116</v>
      </c>
      <c r="E357" s="100">
        <v>24900</v>
      </c>
      <c r="F357" s="103">
        <v>24975.53</v>
      </c>
      <c r="G357" s="257">
        <f t="shared" si="27"/>
        <v>100.30333333333333</v>
      </c>
    </row>
    <row r="358" spans="1:7" s="60" customFormat="1" ht="15" customHeight="1">
      <c r="A358" s="21"/>
      <c r="B358" s="206"/>
      <c r="C358" s="26">
        <v>4114</v>
      </c>
      <c r="D358" s="9" t="s">
        <v>117</v>
      </c>
      <c r="E358" s="99">
        <v>22300</v>
      </c>
      <c r="F358" s="103">
        <v>20417.44</v>
      </c>
      <c r="G358" s="257">
        <f t="shared" si="27"/>
        <v>91.55802690582959</v>
      </c>
    </row>
    <row r="359" spans="1:7" s="60" customFormat="1" ht="15" customHeight="1">
      <c r="A359" s="21"/>
      <c r="B359" s="206"/>
      <c r="C359" s="14">
        <v>4115</v>
      </c>
      <c r="D359" s="15" t="s">
        <v>16</v>
      </c>
      <c r="E359" s="99">
        <v>3400</v>
      </c>
      <c r="F359" s="103">
        <v>2943.95</v>
      </c>
      <c r="G359" s="257">
        <f t="shared" si="27"/>
        <v>86.58676470588235</v>
      </c>
    </row>
    <row r="360" spans="1:7" s="60" customFormat="1" ht="16.5" customHeight="1">
      <c r="A360" s="21"/>
      <c r="B360" s="67">
        <v>411</v>
      </c>
      <c r="C360" s="297" t="s">
        <v>118</v>
      </c>
      <c r="D360" s="293"/>
      <c r="E360" s="49">
        <f>E355+E356+E357+E358+E359</f>
        <v>155100</v>
      </c>
      <c r="F360" s="53">
        <f>F355+F356+F357+F358+F359</f>
        <v>151556.1</v>
      </c>
      <c r="G360" s="258">
        <f t="shared" si="27"/>
        <v>97.71508704061897</v>
      </c>
    </row>
    <row r="361" spans="1:7" s="60" customFormat="1" ht="10.5" customHeight="1">
      <c r="A361" s="21"/>
      <c r="B361" s="206"/>
      <c r="C361" s="292"/>
      <c r="D361" s="293"/>
      <c r="E361" s="19"/>
      <c r="F361" s="103"/>
      <c r="G361" s="257"/>
    </row>
    <row r="362" spans="1:7" s="60" customFormat="1" ht="15" customHeight="1">
      <c r="A362" s="21"/>
      <c r="B362" s="206"/>
      <c r="C362" s="14">
        <v>4121</v>
      </c>
      <c r="D362" s="15" t="s">
        <v>25</v>
      </c>
      <c r="E362" s="100">
        <v>7500</v>
      </c>
      <c r="F362" s="103">
        <v>6453</v>
      </c>
      <c r="G362" s="257">
        <f aca="true" t="shared" si="28" ref="G362:G367">F362/E362*100</f>
        <v>86.04</v>
      </c>
    </row>
    <row r="363" spans="1:7" s="60" customFormat="1" ht="15" customHeight="1">
      <c r="A363" s="21"/>
      <c r="B363" s="206"/>
      <c r="C363" s="14">
        <v>4122</v>
      </c>
      <c r="D363" s="15" t="s">
        <v>27</v>
      </c>
      <c r="E363" s="100">
        <v>3800</v>
      </c>
      <c r="F363" s="103">
        <v>3300</v>
      </c>
      <c r="G363" s="257">
        <f t="shared" si="28"/>
        <v>86.8421052631579</v>
      </c>
    </row>
    <row r="364" spans="1:7" s="60" customFormat="1" ht="15" customHeight="1">
      <c r="A364" s="21"/>
      <c r="B364" s="206"/>
      <c r="C364" s="14">
        <v>4123</v>
      </c>
      <c r="D364" s="15" t="s">
        <v>119</v>
      </c>
      <c r="E364" s="100">
        <v>6400</v>
      </c>
      <c r="F364" s="103">
        <v>5760</v>
      </c>
      <c r="G364" s="257">
        <f t="shared" si="28"/>
        <v>90</v>
      </c>
    </row>
    <row r="365" spans="1:7" s="60" customFormat="1" ht="15" customHeight="1">
      <c r="A365" s="21"/>
      <c r="B365" s="206"/>
      <c r="C365" s="14">
        <v>4125</v>
      </c>
      <c r="D365" s="15" t="s">
        <v>26</v>
      </c>
      <c r="E365" s="100">
        <v>5800</v>
      </c>
      <c r="F365" s="103">
        <v>5221</v>
      </c>
      <c r="G365" s="257">
        <f t="shared" si="28"/>
        <v>90.01724137931035</v>
      </c>
    </row>
    <row r="366" spans="1:7" s="60" customFormat="1" ht="15" customHeight="1">
      <c r="A366" s="21"/>
      <c r="B366" s="206"/>
      <c r="C366" s="64">
        <v>4129</v>
      </c>
      <c r="D366" s="15" t="s">
        <v>28</v>
      </c>
      <c r="E366" s="106">
        <v>2000</v>
      </c>
      <c r="F366" s="108">
        <v>150</v>
      </c>
      <c r="G366" s="257">
        <f t="shared" si="28"/>
        <v>7.5</v>
      </c>
    </row>
    <row r="367" spans="1:7" s="60" customFormat="1" ht="17.25" customHeight="1">
      <c r="A367" s="21"/>
      <c r="B367" s="67">
        <v>412</v>
      </c>
      <c r="C367" s="294" t="s">
        <v>120</v>
      </c>
      <c r="D367" s="293"/>
      <c r="E367" s="101">
        <f>E362+E363+E364+E365+E366</f>
        <v>25500</v>
      </c>
      <c r="F367" s="97">
        <f>F362+F363+F364+F365+F366</f>
        <v>20884</v>
      </c>
      <c r="G367" s="258">
        <f t="shared" si="28"/>
        <v>81.89803921568627</v>
      </c>
    </row>
    <row r="368" spans="1:7" s="60" customFormat="1" ht="11.25" customHeight="1">
      <c r="A368" s="21"/>
      <c r="B368" s="25"/>
      <c r="C368" s="292"/>
      <c r="D368" s="293"/>
      <c r="E368" s="215"/>
      <c r="F368" s="214"/>
      <c r="G368" s="265"/>
    </row>
    <row r="369" spans="1:7" s="60" customFormat="1" ht="15" customHeight="1">
      <c r="A369" s="21"/>
      <c r="B369" s="25"/>
      <c r="C369" s="70">
        <v>4131</v>
      </c>
      <c r="D369" s="15" t="s">
        <v>128</v>
      </c>
      <c r="E369" s="99">
        <v>13000</v>
      </c>
      <c r="F369" s="104">
        <v>12077.26</v>
      </c>
      <c r="G369" s="257">
        <f aca="true" t="shared" si="29" ref="G369:G376">F369/E369*100</f>
        <v>92.902</v>
      </c>
    </row>
    <row r="370" spans="1:7" s="60" customFormat="1" ht="15" customHeight="1">
      <c r="A370" s="21"/>
      <c r="B370" s="206"/>
      <c r="C370" s="64">
        <v>4132</v>
      </c>
      <c r="D370" s="15" t="s">
        <v>122</v>
      </c>
      <c r="E370" s="100">
        <v>2000</v>
      </c>
      <c r="F370" s="103">
        <v>2009.3</v>
      </c>
      <c r="G370" s="257">
        <f t="shared" si="29"/>
        <v>100.465</v>
      </c>
    </row>
    <row r="371" spans="1:7" s="60" customFormat="1" ht="15" customHeight="1">
      <c r="A371" s="21"/>
      <c r="B371" s="206" t="s">
        <v>0</v>
      </c>
      <c r="C371" s="14">
        <v>4135</v>
      </c>
      <c r="D371" s="15" t="s">
        <v>124</v>
      </c>
      <c r="E371" s="100">
        <v>11000</v>
      </c>
      <c r="F371" s="103">
        <v>8193.61</v>
      </c>
      <c r="G371" s="257">
        <f t="shared" si="29"/>
        <v>74.48736363636364</v>
      </c>
    </row>
    <row r="372" spans="1:7" s="60" customFormat="1" ht="15" customHeight="1">
      <c r="A372" s="21"/>
      <c r="B372" s="206"/>
      <c r="C372" s="14">
        <v>4139</v>
      </c>
      <c r="D372" s="24" t="s">
        <v>30</v>
      </c>
      <c r="E372" s="113">
        <v>130500</v>
      </c>
      <c r="F372" s="103">
        <v>128628.31</v>
      </c>
      <c r="G372" s="257">
        <f t="shared" si="29"/>
        <v>98.56575478927203</v>
      </c>
    </row>
    <row r="373" spans="1:7" s="60" customFormat="1" ht="17.25" customHeight="1">
      <c r="A373" s="21"/>
      <c r="B373" s="67">
        <v>413</v>
      </c>
      <c r="C373" s="324" t="s">
        <v>125</v>
      </c>
      <c r="D373" s="325"/>
      <c r="E373" s="101">
        <f>E369+E370+E371+E372</f>
        <v>156500</v>
      </c>
      <c r="F373" s="97">
        <f>F369+F370+F371+F372</f>
        <v>150908.47999999998</v>
      </c>
      <c r="G373" s="258">
        <f t="shared" si="29"/>
        <v>96.42714376996804</v>
      </c>
    </row>
    <row r="374" spans="1:7" s="60" customFormat="1" ht="15" customHeight="1">
      <c r="A374" s="71"/>
      <c r="B374" s="206"/>
      <c r="C374" s="14">
        <v>4313</v>
      </c>
      <c r="D374" s="32" t="s">
        <v>126</v>
      </c>
      <c r="E374" s="107">
        <v>310000</v>
      </c>
      <c r="F374" s="103">
        <v>313748.51</v>
      </c>
      <c r="G374" s="257">
        <f t="shared" si="29"/>
        <v>101.20919677419356</v>
      </c>
    </row>
    <row r="375" spans="1:7" s="9" customFormat="1" ht="29.25" customHeight="1" thickBot="1">
      <c r="A375" s="76"/>
      <c r="B375" s="207">
        <v>431</v>
      </c>
      <c r="C375" s="295" t="s">
        <v>127</v>
      </c>
      <c r="D375" s="296"/>
      <c r="E375" s="111">
        <f>E374</f>
        <v>310000</v>
      </c>
      <c r="F375" s="112">
        <f>F374</f>
        <v>313748.51</v>
      </c>
      <c r="G375" s="261">
        <f t="shared" si="29"/>
        <v>101.20919677419356</v>
      </c>
    </row>
    <row r="376" spans="1:7" s="60" customFormat="1" ht="21" customHeight="1" thickBot="1" thickTop="1">
      <c r="A376" s="303" t="s">
        <v>142</v>
      </c>
      <c r="B376" s="321"/>
      <c r="C376" s="308"/>
      <c r="D376" s="309"/>
      <c r="E376" s="116">
        <f>E375+E373+E367+E360</f>
        <v>647100</v>
      </c>
      <c r="F376" s="110">
        <f>F375+F373+F367+F360</f>
        <v>637097.09</v>
      </c>
      <c r="G376" s="266">
        <f t="shared" si="29"/>
        <v>98.45419409673929</v>
      </c>
    </row>
    <row r="377" spans="1:7" s="60" customFormat="1" ht="27" customHeight="1" thickBot="1">
      <c r="A377" s="284">
        <v>9</v>
      </c>
      <c r="B377" s="312" t="s">
        <v>174</v>
      </c>
      <c r="C377" s="312"/>
      <c r="D377" s="312"/>
      <c r="E377" s="312"/>
      <c r="F377" s="299"/>
      <c r="G377" s="300"/>
    </row>
    <row r="378" spans="1:7" s="60" customFormat="1" ht="15" customHeight="1">
      <c r="A378" s="21"/>
      <c r="B378" s="205"/>
      <c r="C378" s="70">
        <v>4111</v>
      </c>
      <c r="D378" s="24" t="s">
        <v>43</v>
      </c>
      <c r="E378" s="99">
        <v>49000</v>
      </c>
      <c r="F378" s="104">
        <v>49717.68</v>
      </c>
      <c r="G378" s="257">
        <f aca="true" t="shared" si="30" ref="G378:G383">F378/E378*100</f>
        <v>101.4646530612245</v>
      </c>
    </row>
    <row r="379" spans="1:7" s="60" customFormat="1" ht="15" customHeight="1">
      <c r="A379" s="21"/>
      <c r="B379" s="206"/>
      <c r="C379" s="14">
        <v>4112</v>
      </c>
      <c r="D379" s="15" t="s">
        <v>23</v>
      </c>
      <c r="E379" s="48">
        <v>11000</v>
      </c>
      <c r="F379" s="103">
        <v>9166.6</v>
      </c>
      <c r="G379" s="257">
        <f t="shared" si="30"/>
        <v>83.33272727272728</v>
      </c>
    </row>
    <row r="380" spans="1:7" s="60" customFormat="1" ht="15" customHeight="1">
      <c r="A380" s="21"/>
      <c r="B380" s="206"/>
      <c r="C380" s="14">
        <v>4113</v>
      </c>
      <c r="D380" s="23" t="s">
        <v>116</v>
      </c>
      <c r="E380" s="100">
        <v>15000</v>
      </c>
      <c r="F380" s="103">
        <v>12533.92</v>
      </c>
      <c r="G380" s="257">
        <f t="shared" si="30"/>
        <v>83.55946666666667</v>
      </c>
    </row>
    <row r="381" spans="1:7" s="60" customFormat="1" ht="15" customHeight="1">
      <c r="A381" s="21"/>
      <c r="B381" s="206"/>
      <c r="C381" s="26">
        <v>4114</v>
      </c>
      <c r="D381" s="9" t="s">
        <v>117</v>
      </c>
      <c r="E381" s="99">
        <v>14000</v>
      </c>
      <c r="F381" s="103">
        <v>11877.52</v>
      </c>
      <c r="G381" s="257">
        <f t="shared" si="30"/>
        <v>84.83942857142857</v>
      </c>
    </row>
    <row r="382" spans="1:9" s="60" customFormat="1" ht="15" customHeight="1">
      <c r="A382" s="21"/>
      <c r="B382" s="206"/>
      <c r="C382" s="14">
        <v>4115</v>
      </c>
      <c r="D382" s="15" t="s">
        <v>16</v>
      </c>
      <c r="E382" s="99">
        <v>2800</v>
      </c>
      <c r="F382" s="103">
        <v>1257.72</v>
      </c>
      <c r="G382" s="257">
        <f t="shared" si="30"/>
        <v>44.91857142857143</v>
      </c>
      <c r="I382" s="142"/>
    </row>
    <row r="383" spans="1:7" s="60" customFormat="1" ht="15" customHeight="1">
      <c r="A383" s="21"/>
      <c r="B383" s="67">
        <v>411</v>
      </c>
      <c r="C383" s="297" t="s">
        <v>118</v>
      </c>
      <c r="D383" s="293"/>
      <c r="E383" s="49">
        <f>E378+E379+E380+E381+E382</f>
        <v>91800</v>
      </c>
      <c r="F383" s="53">
        <f>F378+F379+F380+F381+F382</f>
        <v>84553.44</v>
      </c>
      <c r="G383" s="258">
        <f t="shared" si="30"/>
        <v>92.10614379084967</v>
      </c>
    </row>
    <row r="384" spans="1:7" s="60" customFormat="1" ht="15" customHeight="1">
      <c r="A384" s="21"/>
      <c r="B384" s="206"/>
      <c r="C384" s="292"/>
      <c r="D384" s="293"/>
      <c r="E384" s="19"/>
      <c r="F384" s="103"/>
      <c r="G384" s="257"/>
    </row>
    <row r="385" spans="1:7" s="60" customFormat="1" ht="15" customHeight="1">
      <c r="A385" s="21"/>
      <c r="B385" s="206"/>
      <c r="C385" s="14">
        <v>4121</v>
      </c>
      <c r="D385" s="15" t="s">
        <v>25</v>
      </c>
      <c r="E385" s="100">
        <v>5000</v>
      </c>
      <c r="F385" s="103">
        <v>4101.53</v>
      </c>
      <c r="G385" s="257">
        <f aca="true" t="shared" si="31" ref="G385:G390">F385/E385*100</f>
        <v>82.03059999999999</v>
      </c>
    </row>
    <row r="386" spans="1:7" s="60" customFormat="1" ht="15" customHeight="1">
      <c r="A386" s="21"/>
      <c r="B386" s="206"/>
      <c r="C386" s="14">
        <v>4122</v>
      </c>
      <c r="D386" s="15" t="s">
        <v>27</v>
      </c>
      <c r="E386" s="100">
        <v>2800</v>
      </c>
      <c r="F386" s="103">
        <v>2145</v>
      </c>
      <c r="G386" s="257">
        <f t="shared" si="31"/>
        <v>76.60714285714286</v>
      </c>
    </row>
    <row r="387" spans="1:7" s="60" customFormat="1" ht="15" customHeight="1">
      <c r="A387" s="21"/>
      <c r="B387" s="206"/>
      <c r="C387" s="14">
        <v>4123</v>
      </c>
      <c r="D387" s="15" t="s">
        <v>119</v>
      </c>
      <c r="E387" s="100">
        <v>4900</v>
      </c>
      <c r="F387" s="103">
        <v>4080</v>
      </c>
      <c r="G387" s="257">
        <f t="shared" si="31"/>
        <v>83.26530612244898</v>
      </c>
    </row>
    <row r="388" spans="1:7" s="60" customFormat="1" ht="15" customHeight="1">
      <c r="A388" s="21"/>
      <c r="B388" s="206"/>
      <c r="C388" s="14">
        <v>4125</v>
      </c>
      <c r="D388" s="15" t="s">
        <v>26</v>
      </c>
      <c r="E388" s="100">
        <v>4500</v>
      </c>
      <c r="F388" s="103">
        <v>3240.91</v>
      </c>
      <c r="G388" s="257">
        <f t="shared" si="31"/>
        <v>72.02022222222222</v>
      </c>
    </row>
    <row r="389" spans="1:7" s="60" customFormat="1" ht="15" customHeight="1">
      <c r="A389" s="21"/>
      <c r="B389" s="206"/>
      <c r="C389" s="14">
        <v>4129</v>
      </c>
      <c r="D389" s="15" t="s">
        <v>28</v>
      </c>
      <c r="E389" s="100">
        <v>9500</v>
      </c>
      <c r="F389" s="103">
        <v>9635.68</v>
      </c>
      <c r="G389" s="257">
        <f t="shared" si="31"/>
        <v>101.42821052631578</v>
      </c>
    </row>
    <row r="390" spans="1:7" s="60" customFormat="1" ht="18.75" customHeight="1">
      <c r="A390" s="21"/>
      <c r="B390" s="67">
        <v>412</v>
      </c>
      <c r="C390" s="294" t="s">
        <v>120</v>
      </c>
      <c r="D390" s="293"/>
      <c r="E390" s="101">
        <f>E385+E386+E387+E388+E389</f>
        <v>26700</v>
      </c>
      <c r="F390" s="97">
        <f>F385+F386+F387+F388+F389</f>
        <v>23203.12</v>
      </c>
      <c r="G390" s="258">
        <f t="shared" si="31"/>
        <v>86.90307116104869</v>
      </c>
    </row>
    <row r="391" spans="1:7" s="60" customFormat="1" ht="8.25" customHeight="1">
      <c r="A391" s="21"/>
      <c r="B391" s="25"/>
      <c r="C391" s="292"/>
      <c r="D391" s="293"/>
      <c r="E391" s="101"/>
      <c r="F391" s="103"/>
      <c r="G391" s="257"/>
    </row>
    <row r="392" spans="1:7" s="60" customFormat="1" ht="15" customHeight="1">
      <c r="A392" s="21"/>
      <c r="B392" s="25"/>
      <c r="C392" s="70">
        <v>4131</v>
      </c>
      <c r="D392" s="24" t="s">
        <v>128</v>
      </c>
      <c r="E392" s="99">
        <v>32000</v>
      </c>
      <c r="F392" s="123">
        <v>32729.89</v>
      </c>
      <c r="G392" s="257">
        <f>F392/E392*100</f>
        <v>102.28090624999999</v>
      </c>
    </row>
    <row r="393" spans="1:7" s="60" customFormat="1" ht="15" customHeight="1">
      <c r="A393" s="21"/>
      <c r="B393" s="206"/>
      <c r="C393" s="16">
        <v>4139</v>
      </c>
      <c r="D393" s="15" t="s">
        <v>30</v>
      </c>
      <c r="E393" s="100">
        <v>33000</v>
      </c>
      <c r="F393" s="123">
        <v>34798.4</v>
      </c>
      <c r="G393" s="257">
        <f>F393/E393*100</f>
        <v>105.44969696969697</v>
      </c>
    </row>
    <row r="394" spans="1:7" s="60" customFormat="1" ht="18.75" customHeight="1" thickBot="1">
      <c r="A394" s="76"/>
      <c r="B394" s="207">
        <v>413</v>
      </c>
      <c r="C394" s="295" t="s">
        <v>125</v>
      </c>
      <c r="D394" s="296"/>
      <c r="E394" s="102">
        <f>E392+E393</f>
        <v>65000</v>
      </c>
      <c r="F394" s="121">
        <f>F392+F393</f>
        <v>67528.29000000001</v>
      </c>
      <c r="G394" s="261">
        <f>F394/E394*100</f>
        <v>103.88967692307693</v>
      </c>
    </row>
    <row r="395" spans="1:7" s="60" customFormat="1" ht="25.5" customHeight="1" thickBot="1" thickTop="1">
      <c r="A395" s="303" t="s">
        <v>202</v>
      </c>
      <c r="B395" s="322"/>
      <c r="C395" s="322"/>
      <c r="D395" s="322"/>
      <c r="E395" s="116">
        <f>E394+E390+E383</f>
        <v>183500</v>
      </c>
      <c r="F395" s="110">
        <f>F394+F390+F383</f>
        <v>175284.85</v>
      </c>
      <c r="G395" s="280">
        <f>F395/E395*100</f>
        <v>95.52307901907358</v>
      </c>
    </row>
    <row r="396" spans="1:7" s="60" customFormat="1" ht="11.25" customHeight="1">
      <c r="A396" s="160"/>
      <c r="B396" s="178"/>
      <c r="C396" s="178"/>
      <c r="D396" s="178"/>
      <c r="E396" s="184"/>
      <c r="F396" s="184"/>
      <c r="G396" s="260"/>
    </row>
    <row r="397" spans="1:7" s="60" customFormat="1" ht="6" customHeight="1" thickBot="1">
      <c r="A397" s="160"/>
      <c r="B397" s="178"/>
      <c r="C397" s="178"/>
      <c r="D397" s="178"/>
      <c r="E397" s="184"/>
      <c r="F397" s="184"/>
      <c r="G397" s="260"/>
    </row>
    <row r="398" spans="1:7" s="60" customFormat="1" ht="25.5" customHeight="1" hidden="1" thickBot="1">
      <c r="A398" s="182"/>
      <c r="B398" s="183"/>
      <c r="C398" s="183"/>
      <c r="D398" s="183"/>
      <c r="E398" s="122"/>
      <c r="F398" s="122"/>
      <c r="G398" s="269"/>
    </row>
    <row r="399" spans="1:7" s="60" customFormat="1" ht="15.75" customHeight="1">
      <c r="A399" s="58" t="s">
        <v>4</v>
      </c>
      <c r="B399" s="58" t="s">
        <v>64</v>
      </c>
      <c r="C399" s="59" t="s">
        <v>64</v>
      </c>
      <c r="D399" s="36" t="s">
        <v>3</v>
      </c>
      <c r="E399" s="92" t="s">
        <v>6</v>
      </c>
      <c r="F399" s="196" t="s">
        <v>65</v>
      </c>
      <c r="G399" s="255" t="s">
        <v>66</v>
      </c>
    </row>
    <row r="400" spans="1:7" s="60" customFormat="1" ht="12.75" customHeight="1" thickBot="1">
      <c r="A400" s="61" t="s">
        <v>5</v>
      </c>
      <c r="B400" s="61" t="s">
        <v>5</v>
      </c>
      <c r="C400" s="62" t="s">
        <v>5</v>
      </c>
      <c r="D400" s="37"/>
      <c r="E400" s="93">
        <v>2007</v>
      </c>
      <c r="F400" s="197">
        <v>2007</v>
      </c>
      <c r="G400" s="256"/>
    </row>
    <row r="401" spans="1:7" s="60" customFormat="1" ht="27.75" customHeight="1" thickBot="1">
      <c r="A401" s="105">
        <v>10</v>
      </c>
      <c r="B401" s="298" t="s">
        <v>175</v>
      </c>
      <c r="C401" s="298"/>
      <c r="D401" s="298"/>
      <c r="E401" s="298"/>
      <c r="F401" s="299"/>
      <c r="G401" s="300"/>
    </row>
    <row r="402" spans="1:7" s="60" customFormat="1" ht="15" customHeight="1">
      <c r="A402" s="21"/>
      <c r="B402" s="205"/>
      <c r="C402" s="70">
        <v>4111</v>
      </c>
      <c r="D402" s="24" t="s">
        <v>43</v>
      </c>
      <c r="E402" s="99">
        <v>82000</v>
      </c>
      <c r="F402" s="232">
        <v>74417.8</v>
      </c>
      <c r="G402" s="257">
        <f aca="true" t="shared" si="32" ref="G402:G407">F402/E402*100</f>
        <v>90.75341463414634</v>
      </c>
    </row>
    <row r="403" spans="1:7" s="60" customFormat="1" ht="15" customHeight="1">
      <c r="A403" s="21"/>
      <c r="B403" s="206"/>
      <c r="C403" s="14">
        <v>4112</v>
      </c>
      <c r="D403" s="15" t="s">
        <v>23</v>
      </c>
      <c r="E403" s="48">
        <v>16500</v>
      </c>
      <c r="F403" s="123">
        <v>14137.49</v>
      </c>
      <c r="G403" s="257">
        <f t="shared" si="32"/>
        <v>85.68175757575757</v>
      </c>
    </row>
    <row r="404" spans="1:7" s="60" customFormat="1" ht="15" customHeight="1">
      <c r="A404" s="21"/>
      <c r="B404" s="206"/>
      <c r="C404" s="14">
        <v>4113</v>
      </c>
      <c r="D404" s="23" t="s">
        <v>116</v>
      </c>
      <c r="E404" s="100">
        <v>23000</v>
      </c>
      <c r="F404" s="123">
        <v>19434.28</v>
      </c>
      <c r="G404" s="257">
        <f t="shared" si="32"/>
        <v>84.4968695652174</v>
      </c>
    </row>
    <row r="405" spans="1:7" s="60" customFormat="1" ht="15" customHeight="1">
      <c r="A405" s="21"/>
      <c r="B405" s="206"/>
      <c r="C405" s="26">
        <v>4114</v>
      </c>
      <c r="D405" s="9" t="s">
        <v>117</v>
      </c>
      <c r="E405" s="99">
        <v>22000</v>
      </c>
      <c r="F405" s="103">
        <v>19292.41</v>
      </c>
      <c r="G405" s="257">
        <f t="shared" si="32"/>
        <v>87.69277272727273</v>
      </c>
    </row>
    <row r="406" spans="1:7" s="60" customFormat="1" ht="15" customHeight="1">
      <c r="A406" s="229"/>
      <c r="B406" s="206"/>
      <c r="C406" s="14">
        <v>4115</v>
      </c>
      <c r="D406" s="15" t="s">
        <v>16</v>
      </c>
      <c r="E406" s="99">
        <v>3000</v>
      </c>
      <c r="F406" s="103">
        <v>2063.08</v>
      </c>
      <c r="G406" s="257">
        <f t="shared" si="32"/>
        <v>68.76933333333332</v>
      </c>
    </row>
    <row r="407" spans="1:7" s="60" customFormat="1" ht="15" customHeight="1">
      <c r="A407" s="21"/>
      <c r="B407" s="67">
        <v>411</v>
      </c>
      <c r="C407" s="297" t="s">
        <v>118</v>
      </c>
      <c r="D407" s="293"/>
      <c r="E407" s="49">
        <f>E402+E403+E404+E405+E406</f>
        <v>146500</v>
      </c>
      <c r="F407" s="53">
        <f>F402+F403+F404+F405+F406</f>
        <v>129345.06000000001</v>
      </c>
      <c r="G407" s="258">
        <f t="shared" si="32"/>
        <v>88.2901433447099</v>
      </c>
    </row>
    <row r="408" spans="1:7" s="60" customFormat="1" ht="15" customHeight="1">
      <c r="A408" s="21"/>
      <c r="B408" s="206"/>
      <c r="C408" s="292"/>
      <c r="D408" s="293"/>
      <c r="E408" s="19"/>
      <c r="F408" s="103"/>
      <c r="G408" s="257"/>
    </row>
    <row r="409" spans="1:7" s="60" customFormat="1" ht="15" customHeight="1">
      <c r="A409" s="21"/>
      <c r="B409" s="206"/>
      <c r="C409" s="14">
        <v>4121</v>
      </c>
      <c r="D409" s="15" t="s">
        <v>25</v>
      </c>
      <c r="E409" s="100">
        <v>6200</v>
      </c>
      <c r="F409" s="103">
        <v>5027.64</v>
      </c>
      <c r="G409" s="257">
        <f aca="true" t="shared" si="33" ref="G409:G414">F409/E409*100</f>
        <v>81.09096774193549</v>
      </c>
    </row>
    <row r="410" spans="1:7" s="60" customFormat="1" ht="15" customHeight="1">
      <c r="A410" s="21"/>
      <c r="B410" s="206"/>
      <c r="C410" s="14">
        <v>4122</v>
      </c>
      <c r="D410" s="15" t="s">
        <v>27</v>
      </c>
      <c r="E410" s="100">
        <v>3800</v>
      </c>
      <c r="F410" s="103">
        <v>3300</v>
      </c>
      <c r="G410" s="257">
        <f t="shared" si="33"/>
        <v>86.8421052631579</v>
      </c>
    </row>
    <row r="411" spans="1:7" s="60" customFormat="1" ht="15" customHeight="1">
      <c r="A411" s="21"/>
      <c r="B411" s="206"/>
      <c r="C411" s="14">
        <v>4123</v>
      </c>
      <c r="D411" s="15" t="s">
        <v>119</v>
      </c>
      <c r="E411" s="100">
        <v>5800</v>
      </c>
      <c r="F411" s="103">
        <v>4080</v>
      </c>
      <c r="G411" s="257">
        <f t="shared" si="33"/>
        <v>70.34482758620689</v>
      </c>
    </row>
    <row r="412" spans="1:7" s="60" customFormat="1" ht="15" customHeight="1">
      <c r="A412" s="21"/>
      <c r="B412" s="206"/>
      <c r="C412" s="14">
        <v>4125</v>
      </c>
      <c r="D412" s="15" t="s">
        <v>26</v>
      </c>
      <c r="E412" s="100">
        <v>5000</v>
      </c>
      <c r="F412" s="103">
        <v>3560.74</v>
      </c>
      <c r="G412" s="257">
        <f t="shared" si="33"/>
        <v>71.2148</v>
      </c>
    </row>
    <row r="413" spans="1:10" s="60" customFormat="1" ht="15" customHeight="1">
      <c r="A413" s="21"/>
      <c r="B413" s="206"/>
      <c r="C413" s="64">
        <v>4129</v>
      </c>
      <c r="D413" s="30" t="s">
        <v>28</v>
      </c>
      <c r="E413" s="106">
        <v>4000</v>
      </c>
      <c r="F413" s="108">
        <v>1055.31</v>
      </c>
      <c r="G413" s="257">
        <f t="shared" si="33"/>
        <v>26.382749999999998</v>
      </c>
      <c r="J413" s="142"/>
    </row>
    <row r="414" spans="1:7" s="60" customFormat="1" ht="15" customHeight="1">
      <c r="A414" s="21"/>
      <c r="B414" s="67">
        <v>412</v>
      </c>
      <c r="C414" s="294" t="s">
        <v>120</v>
      </c>
      <c r="D414" s="293"/>
      <c r="E414" s="101">
        <f>E409+E410+E411+E412+E413</f>
        <v>24800</v>
      </c>
      <c r="F414" s="97">
        <f>F409+F410+F411+F412+F413</f>
        <v>17023.69</v>
      </c>
      <c r="G414" s="258">
        <f t="shared" si="33"/>
        <v>68.64391129032258</v>
      </c>
    </row>
    <row r="415" spans="1:7" s="60" customFormat="1" ht="15" customHeight="1">
      <c r="A415" s="21"/>
      <c r="B415" s="25"/>
      <c r="C415" s="292"/>
      <c r="D415" s="293"/>
      <c r="E415" s="215"/>
      <c r="F415" s="214"/>
      <c r="G415" s="265"/>
    </row>
    <row r="416" spans="1:7" s="60" customFormat="1" ht="15" customHeight="1">
      <c r="A416" s="21"/>
      <c r="B416" s="206"/>
      <c r="C416" s="70">
        <v>4131</v>
      </c>
      <c r="D416" s="24" t="s">
        <v>128</v>
      </c>
      <c r="E416" s="99">
        <v>10000</v>
      </c>
      <c r="F416" s="104">
        <v>5978.63</v>
      </c>
      <c r="G416" s="257">
        <f>F416/E416*100</f>
        <v>59.786300000000004</v>
      </c>
    </row>
    <row r="417" spans="1:7" s="60" customFormat="1" ht="15" customHeight="1">
      <c r="A417" s="21"/>
      <c r="B417" s="206"/>
      <c r="C417" s="64">
        <v>4132</v>
      </c>
      <c r="D417" s="15" t="s">
        <v>122</v>
      </c>
      <c r="E417" s="100">
        <v>3000</v>
      </c>
      <c r="F417" s="103">
        <v>654.5</v>
      </c>
      <c r="G417" s="257">
        <f>F417/E417*100</f>
        <v>21.816666666666666</v>
      </c>
    </row>
    <row r="418" spans="1:7" s="60" customFormat="1" ht="15" customHeight="1">
      <c r="A418" s="21"/>
      <c r="B418" s="206"/>
      <c r="C418" s="14">
        <v>4135</v>
      </c>
      <c r="D418" s="15" t="s">
        <v>124</v>
      </c>
      <c r="E418" s="100">
        <v>18500</v>
      </c>
      <c r="F418" s="103">
        <v>14239.96</v>
      </c>
      <c r="G418" s="257">
        <f>F418/E418*100</f>
        <v>76.97275675675675</v>
      </c>
    </row>
    <row r="419" spans="1:7" s="60" customFormat="1" ht="15" customHeight="1">
      <c r="A419" s="21"/>
      <c r="B419" s="206"/>
      <c r="C419" s="14">
        <v>4139</v>
      </c>
      <c r="D419" s="24" t="s">
        <v>30</v>
      </c>
      <c r="E419" s="113">
        <v>648000</v>
      </c>
      <c r="F419" s="103">
        <v>552418.15</v>
      </c>
      <c r="G419" s="257">
        <f>F419/E419*100</f>
        <v>85.24971450617285</v>
      </c>
    </row>
    <row r="420" spans="1:9" s="60" customFormat="1" ht="15" customHeight="1">
      <c r="A420" s="21"/>
      <c r="B420" s="67">
        <v>413</v>
      </c>
      <c r="C420" s="313" t="s">
        <v>125</v>
      </c>
      <c r="D420" s="286"/>
      <c r="E420" s="101">
        <f>E419+E418+E417+E416</f>
        <v>679500</v>
      </c>
      <c r="F420" s="97">
        <f>F419+F418+F417+F416</f>
        <v>573291.24</v>
      </c>
      <c r="G420" s="258">
        <f>F420/E420*100</f>
        <v>84.36957174392936</v>
      </c>
      <c r="I420" s="142"/>
    </row>
    <row r="421" spans="1:7" s="60" customFormat="1" ht="9.75" customHeight="1">
      <c r="A421" s="21"/>
      <c r="B421" s="25"/>
      <c r="C421" s="292"/>
      <c r="D421" s="293"/>
      <c r="E421" s="97"/>
      <c r="F421" s="103"/>
      <c r="G421" s="257"/>
    </row>
    <row r="422" spans="1:7" s="60" customFormat="1" ht="15" customHeight="1">
      <c r="A422" s="71"/>
      <c r="B422" s="206"/>
      <c r="C422" s="70">
        <v>4313</v>
      </c>
      <c r="D422" s="75" t="s">
        <v>126</v>
      </c>
      <c r="E422" s="233">
        <v>115000</v>
      </c>
      <c r="F422" s="103">
        <v>86253.78</v>
      </c>
      <c r="G422" s="257">
        <f>F422/E422*100</f>
        <v>75.00328695652175</v>
      </c>
    </row>
    <row r="423" spans="1:7" s="60" customFormat="1" ht="26.25" customHeight="1" thickBot="1">
      <c r="A423" s="21"/>
      <c r="B423" s="207">
        <v>431</v>
      </c>
      <c r="C423" s="295" t="s">
        <v>127</v>
      </c>
      <c r="D423" s="296"/>
      <c r="E423" s="102">
        <f>E422</f>
        <v>115000</v>
      </c>
      <c r="F423" s="121">
        <f>F422</f>
        <v>86253.78</v>
      </c>
      <c r="G423" s="261">
        <f>F423/E423*100</f>
        <v>75.00328695652175</v>
      </c>
    </row>
    <row r="424" spans="1:7" s="60" customFormat="1" ht="23.25" customHeight="1" thickBot="1" thickTop="1">
      <c r="A424" s="303" t="s">
        <v>144</v>
      </c>
      <c r="B424" s="304"/>
      <c r="C424" s="304"/>
      <c r="D424" s="305"/>
      <c r="E424" s="234">
        <f>E423+E420+E414+E407</f>
        <v>965800</v>
      </c>
      <c r="F424" s="94">
        <f>F423+F420+F414+F407</f>
        <v>805913.77</v>
      </c>
      <c r="G424" s="266">
        <f>F424/E424*100</f>
        <v>83.44520294056741</v>
      </c>
    </row>
    <row r="425" spans="1:7" s="60" customFormat="1" ht="23.25" customHeight="1" thickBot="1">
      <c r="A425" s="105">
        <v>11</v>
      </c>
      <c r="B425" s="298" t="s">
        <v>176</v>
      </c>
      <c r="C425" s="298"/>
      <c r="D425" s="298"/>
      <c r="E425" s="298"/>
      <c r="F425" s="299"/>
      <c r="G425" s="300"/>
    </row>
    <row r="426" spans="1:7" s="60" customFormat="1" ht="15" customHeight="1">
      <c r="A426" s="21"/>
      <c r="B426" s="205"/>
      <c r="C426" s="70">
        <v>4111</v>
      </c>
      <c r="D426" s="24" t="s">
        <v>43</v>
      </c>
      <c r="E426" s="99">
        <v>160000</v>
      </c>
      <c r="F426" s="104">
        <v>153865.85</v>
      </c>
      <c r="G426" s="257">
        <f aca="true" t="shared" si="34" ref="G426:G431">F426/E426*100</f>
        <v>96.16615625</v>
      </c>
    </row>
    <row r="427" spans="1:7" s="60" customFormat="1" ht="15" customHeight="1">
      <c r="A427" s="21"/>
      <c r="B427" s="206"/>
      <c r="C427" s="14">
        <v>4112</v>
      </c>
      <c r="D427" s="15" t="s">
        <v>23</v>
      </c>
      <c r="E427" s="48">
        <v>33200</v>
      </c>
      <c r="F427" s="103">
        <v>30461.5</v>
      </c>
      <c r="G427" s="257">
        <f t="shared" si="34"/>
        <v>91.75150602409639</v>
      </c>
    </row>
    <row r="428" spans="1:7" s="60" customFormat="1" ht="15" customHeight="1">
      <c r="A428" s="21"/>
      <c r="B428" s="206"/>
      <c r="C428" s="14">
        <v>4113</v>
      </c>
      <c r="D428" s="23" t="s">
        <v>116</v>
      </c>
      <c r="E428" s="100">
        <v>47000</v>
      </c>
      <c r="F428" s="103">
        <v>43829.37</v>
      </c>
      <c r="G428" s="257">
        <f t="shared" si="34"/>
        <v>93.25397872340426</v>
      </c>
    </row>
    <row r="429" spans="1:7" s="60" customFormat="1" ht="15" customHeight="1">
      <c r="A429" s="21"/>
      <c r="B429" s="206"/>
      <c r="C429" s="26">
        <v>4114</v>
      </c>
      <c r="D429" s="9" t="s">
        <v>117</v>
      </c>
      <c r="E429" s="99">
        <v>41600</v>
      </c>
      <c r="F429" s="103">
        <v>37492.8</v>
      </c>
      <c r="G429" s="257">
        <f t="shared" si="34"/>
        <v>90.12692307692308</v>
      </c>
    </row>
    <row r="430" spans="1:7" s="60" customFormat="1" ht="15" customHeight="1">
      <c r="A430" s="21"/>
      <c r="B430" s="206"/>
      <c r="C430" s="14">
        <v>4115</v>
      </c>
      <c r="D430" s="15" t="s">
        <v>16</v>
      </c>
      <c r="E430" s="99">
        <v>5400</v>
      </c>
      <c r="F430" s="103">
        <v>4416.09</v>
      </c>
      <c r="G430" s="257">
        <f t="shared" si="34"/>
        <v>81.77944444444445</v>
      </c>
    </row>
    <row r="431" spans="1:7" s="60" customFormat="1" ht="15" customHeight="1">
      <c r="A431" s="21"/>
      <c r="B431" s="67">
        <v>411</v>
      </c>
      <c r="C431" s="297" t="s">
        <v>118</v>
      </c>
      <c r="D431" s="293"/>
      <c r="E431" s="49">
        <f>E426+E427+E428+E429+E430</f>
        <v>287200</v>
      </c>
      <c r="F431" s="53">
        <f>F426+F427+F428+F429+F430</f>
        <v>270065.61000000004</v>
      </c>
      <c r="G431" s="258">
        <f t="shared" si="34"/>
        <v>94.03398676880225</v>
      </c>
    </row>
    <row r="432" spans="1:7" s="60" customFormat="1" ht="9" customHeight="1">
      <c r="A432" s="21"/>
      <c r="B432" s="206"/>
      <c r="C432" s="292"/>
      <c r="D432" s="293"/>
      <c r="E432" s="19"/>
      <c r="F432" s="103"/>
      <c r="G432" s="257"/>
    </row>
    <row r="433" spans="1:7" s="60" customFormat="1" ht="15" customHeight="1">
      <c r="A433" s="21"/>
      <c r="B433" s="206"/>
      <c r="C433" s="14">
        <v>4121</v>
      </c>
      <c r="D433" s="15" t="s">
        <v>25</v>
      </c>
      <c r="E433" s="100">
        <v>11000</v>
      </c>
      <c r="F433" s="103">
        <v>10641.67</v>
      </c>
      <c r="G433" s="257">
        <f aca="true" t="shared" si="35" ref="G433:G438">F433/E433*100</f>
        <v>96.74245454545455</v>
      </c>
    </row>
    <row r="434" spans="1:7" s="60" customFormat="1" ht="15" customHeight="1">
      <c r="A434" s="21"/>
      <c r="B434" s="206"/>
      <c r="C434" s="14">
        <v>4122</v>
      </c>
      <c r="D434" s="15" t="s">
        <v>27</v>
      </c>
      <c r="E434" s="100">
        <v>6200</v>
      </c>
      <c r="F434" s="103">
        <v>5775</v>
      </c>
      <c r="G434" s="257">
        <f t="shared" si="35"/>
        <v>93.14516129032258</v>
      </c>
    </row>
    <row r="435" spans="1:7" s="60" customFormat="1" ht="15" customHeight="1">
      <c r="A435" s="21"/>
      <c r="B435" s="206"/>
      <c r="C435" s="14">
        <v>4123</v>
      </c>
      <c r="D435" s="15" t="s">
        <v>119</v>
      </c>
      <c r="E435" s="100">
        <v>10900</v>
      </c>
      <c r="F435" s="103">
        <v>9120</v>
      </c>
      <c r="G435" s="257">
        <f t="shared" si="35"/>
        <v>83.6697247706422</v>
      </c>
    </row>
    <row r="436" spans="1:7" s="60" customFormat="1" ht="15" customHeight="1">
      <c r="A436" s="21"/>
      <c r="B436" s="206"/>
      <c r="C436" s="14">
        <v>4125</v>
      </c>
      <c r="D436" s="15" t="s">
        <v>26</v>
      </c>
      <c r="E436" s="100">
        <v>9000</v>
      </c>
      <c r="F436" s="103">
        <v>8812.13</v>
      </c>
      <c r="G436" s="257">
        <f t="shared" si="35"/>
        <v>97.91255555555554</v>
      </c>
    </row>
    <row r="437" spans="1:7" s="60" customFormat="1" ht="15" customHeight="1">
      <c r="A437" s="21"/>
      <c r="B437" s="206"/>
      <c r="C437" s="14">
        <v>4129</v>
      </c>
      <c r="D437" s="15" t="s">
        <v>143</v>
      </c>
      <c r="E437" s="100">
        <v>8000</v>
      </c>
      <c r="F437" s="103">
        <v>8317.81</v>
      </c>
      <c r="G437" s="257">
        <f t="shared" si="35"/>
        <v>103.972625</v>
      </c>
    </row>
    <row r="438" spans="1:7" s="60" customFormat="1" ht="15" customHeight="1">
      <c r="A438" s="21"/>
      <c r="B438" s="67">
        <v>412</v>
      </c>
      <c r="C438" s="294" t="s">
        <v>120</v>
      </c>
      <c r="D438" s="293"/>
      <c r="E438" s="49">
        <f>E433+E434+E435+E436+E437</f>
        <v>45100</v>
      </c>
      <c r="F438" s="53">
        <f>F433+F434+F435+F436+F437</f>
        <v>42666.60999999999</v>
      </c>
      <c r="G438" s="258">
        <f t="shared" si="35"/>
        <v>94.60445676274944</v>
      </c>
    </row>
    <row r="439" spans="1:7" s="60" customFormat="1" ht="15" customHeight="1">
      <c r="A439" s="21"/>
      <c r="B439" s="25"/>
      <c r="C439" s="292"/>
      <c r="D439" s="293"/>
      <c r="E439" s="97"/>
      <c r="F439" s="103"/>
      <c r="G439" s="257"/>
    </row>
    <row r="440" spans="1:7" s="60" customFormat="1" ht="15" customHeight="1">
      <c r="A440" s="21"/>
      <c r="B440" s="25"/>
      <c r="C440" s="14">
        <v>4131</v>
      </c>
      <c r="D440" s="15" t="s">
        <v>128</v>
      </c>
      <c r="E440" s="100">
        <v>12000</v>
      </c>
      <c r="F440" s="103">
        <v>12537.02</v>
      </c>
      <c r="G440" s="257">
        <f>F440/E440*100</f>
        <v>104.47516666666668</v>
      </c>
    </row>
    <row r="441" spans="1:7" s="60" customFormat="1" ht="15" customHeight="1">
      <c r="A441" s="21"/>
      <c r="B441" s="206"/>
      <c r="C441" s="16">
        <v>4139</v>
      </c>
      <c r="D441" s="15" t="s">
        <v>30</v>
      </c>
      <c r="E441" s="100">
        <v>45000</v>
      </c>
      <c r="F441" s="103">
        <v>45860.61</v>
      </c>
      <c r="G441" s="257">
        <f>F441/E441*100</f>
        <v>101.91246666666667</v>
      </c>
    </row>
    <row r="442" spans="1:7" s="60" customFormat="1" ht="15" customHeight="1" thickBot="1">
      <c r="A442" s="76"/>
      <c r="B442" s="207">
        <v>413</v>
      </c>
      <c r="C442" s="295" t="s">
        <v>125</v>
      </c>
      <c r="D442" s="296"/>
      <c r="E442" s="111">
        <f>E440+E441</f>
        <v>57000</v>
      </c>
      <c r="F442" s="112">
        <f>F440+F441</f>
        <v>58397.630000000005</v>
      </c>
      <c r="G442" s="259">
        <f>F442/E442*100</f>
        <v>102.45198245614036</v>
      </c>
    </row>
    <row r="443" spans="1:7" s="60" customFormat="1" ht="22.5" customHeight="1" thickBot="1" thickTop="1">
      <c r="A443" s="303" t="s">
        <v>145</v>
      </c>
      <c r="B443" s="304"/>
      <c r="C443" s="304"/>
      <c r="D443" s="305"/>
      <c r="E443" s="122">
        <f>E442+E438+E431</f>
        <v>389300</v>
      </c>
      <c r="F443" s="117">
        <f>F442+F438+F431</f>
        <v>371129.85000000003</v>
      </c>
      <c r="G443" s="279">
        <f>F443/E443*100</f>
        <v>95.33260981248397</v>
      </c>
    </row>
    <row r="444" spans="1:7" s="60" customFormat="1" ht="22.5" customHeight="1" thickBot="1">
      <c r="A444" s="160"/>
      <c r="B444" s="161"/>
      <c r="C444" s="161"/>
      <c r="D444" s="161"/>
      <c r="E444" s="184"/>
      <c r="F444" s="184"/>
      <c r="G444" s="260"/>
    </row>
    <row r="445" spans="1:7" s="60" customFormat="1" ht="15.75" customHeight="1">
      <c r="A445" s="58" t="s">
        <v>4</v>
      </c>
      <c r="B445" s="58" t="s">
        <v>64</v>
      </c>
      <c r="C445" s="59" t="s">
        <v>64</v>
      </c>
      <c r="D445" s="36" t="s">
        <v>3</v>
      </c>
      <c r="E445" s="92" t="s">
        <v>6</v>
      </c>
      <c r="F445" s="196" t="s">
        <v>65</v>
      </c>
      <c r="G445" s="255" t="s">
        <v>66</v>
      </c>
    </row>
    <row r="446" spans="1:7" s="60" customFormat="1" ht="12.75" customHeight="1" thickBot="1">
      <c r="A446" s="61" t="s">
        <v>5</v>
      </c>
      <c r="B446" s="61" t="s">
        <v>5</v>
      </c>
      <c r="C446" s="62" t="s">
        <v>5</v>
      </c>
      <c r="D446" s="37"/>
      <c r="E446" s="197">
        <v>2007</v>
      </c>
      <c r="F446" s="197">
        <v>2007</v>
      </c>
      <c r="G446" s="256"/>
    </row>
    <row r="447" spans="1:7" s="60" customFormat="1" ht="27.75" customHeight="1" thickBot="1">
      <c r="A447" s="105">
        <v>12</v>
      </c>
      <c r="B447" s="312" t="s">
        <v>201</v>
      </c>
      <c r="C447" s="312"/>
      <c r="D447" s="312"/>
      <c r="E447" s="312"/>
      <c r="F447" s="299"/>
      <c r="G447" s="300"/>
    </row>
    <row r="448" spans="1:7" s="60" customFormat="1" ht="15.75" customHeight="1">
      <c r="A448" s="21"/>
      <c r="B448" s="205"/>
      <c r="C448" s="70">
        <v>4111</v>
      </c>
      <c r="D448" s="24" t="s">
        <v>43</v>
      </c>
      <c r="E448" s="99">
        <v>140000</v>
      </c>
      <c r="F448" s="104">
        <v>135928.71</v>
      </c>
      <c r="G448" s="257">
        <f aca="true" t="shared" si="36" ref="G448:G453">F448/E448*100</f>
        <v>97.09193571428571</v>
      </c>
    </row>
    <row r="449" spans="1:7" s="60" customFormat="1" ht="15.75" customHeight="1">
      <c r="A449" s="21"/>
      <c r="B449" s="206"/>
      <c r="C449" s="14">
        <v>4112</v>
      </c>
      <c r="D449" s="15" t="s">
        <v>23</v>
      </c>
      <c r="E449" s="48">
        <v>25900</v>
      </c>
      <c r="F449" s="103">
        <v>26201.6</v>
      </c>
      <c r="G449" s="257">
        <f t="shared" si="36"/>
        <v>101.16447876447876</v>
      </c>
    </row>
    <row r="450" spans="1:7" s="60" customFormat="1" ht="15.75" customHeight="1">
      <c r="A450" s="21"/>
      <c r="B450" s="206"/>
      <c r="C450" s="14">
        <v>4113</v>
      </c>
      <c r="D450" s="23" t="s">
        <v>116</v>
      </c>
      <c r="E450" s="100">
        <v>40000</v>
      </c>
      <c r="F450" s="103">
        <v>35768.06</v>
      </c>
      <c r="G450" s="257">
        <f t="shared" si="36"/>
        <v>89.42014999999999</v>
      </c>
    </row>
    <row r="451" spans="1:7" s="60" customFormat="1" ht="15.75" customHeight="1">
      <c r="A451" s="21"/>
      <c r="B451" s="206"/>
      <c r="C451" s="26">
        <v>4114</v>
      </c>
      <c r="D451" s="9" t="s">
        <v>117</v>
      </c>
      <c r="E451" s="99">
        <v>34300</v>
      </c>
      <c r="F451" s="103">
        <v>33863.07</v>
      </c>
      <c r="G451" s="257">
        <f t="shared" si="36"/>
        <v>98.72615160349855</v>
      </c>
    </row>
    <row r="452" spans="1:7" s="60" customFormat="1" ht="15.75" customHeight="1">
      <c r="A452" s="21"/>
      <c r="B452" s="206"/>
      <c r="C452" s="14">
        <v>4115</v>
      </c>
      <c r="D452" s="15" t="s">
        <v>16</v>
      </c>
      <c r="E452" s="99">
        <v>5000</v>
      </c>
      <c r="F452" s="103">
        <v>5002.16</v>
      </c>
      <c r="G452" s="257">
        <f t="shared" si="36"/>
        <v>100.0432</v>
      </c>
    </row>
    <row r="453" spans="1:7" s="60" customFormat="1" ht="19.5" customHeight="1">
      <c r="A453" s="21"/>
      <c r="B453" s="67">
        <v>411</v>
      </c>
      <c r="C453" s="297" t="s">
        <v>118</v>
      </c>
      <c r="D453" s="293"/>
      <c r="E453" s="49">
        <f>E448+E449+E450+E451+E452</f>
        <v>245200</v>
      </c>
      <c r="F453" s="53">
        <f>F448+F449+F450+F451+F452</f>
        <v>236763.6</v>
      </c>
      <c r="G453" s="258">
        <f t="shared" si="36"/>
        <v>96.55938009787928</v>
      </c>
    </row>
    <row r="454" spans="1:7" s="60" customFormat="1" ht="15.75" customHeight="1">
      <c r="A454" s="21"/>
      <c r="B454" s="206"/>
      <c r="C454" s="292"/>
      <c r="D454" s="293"/>
      <c r="E454" s="19"/>
      <c r="F454" s="103"/>
      <c r="G454" s="257"/>
    </row>
    <row r="455" spans="1:7" s="60" customFormat="1" ht="15.75" customHeight="1">
      <c r="A455" s="21"/>
      <c r="B455" s="206"/>
      <c r="C455" s="14">
        <v>4121</v>
      </c>
      <c r="D455" s="15" t="s">
        <v>25</v>
      </c>
      <c r="E455" s="100">
        <v>12000</v>
      </c>
      <c r="F455" s="103">
        <v>11057.57</v>
      </c>
      <c r="G455" s="257">
        <f aca="true" t="shared" si="37" ref="G455:G460">F455/E455*100</f>
        <v>92.14641666666667</v>
      </c>
    </row>
    <row r="456" spans="1:7" s="60" customFormat="1" ht="15.75" customHeight="1">
      <c r="A456" s="21"/>
      <c r="B456" s="206"/>
      <c r="C456" s="14">
        <v>4122</v>
      </c>
      <c r="D456" s="15" t="s">
        <v>27</v>
      </c>
      <c r="E456" s="100">
        <v>6500</v>
      </c>
      <c r="F456" s="103">
        <v>5445</v>
      </c>
      <c r="G456" s="257">
        <f t="shared" si="37"/>
        <v>83.76923076923077</v>
      </c>
    </row>
    <row r="457" spans="1:7" s="60" customFormat="1" ht="15.75" customHeight="1">
      <c r="A457" s="21"/>
      <c r="B457" s="206"/>
      <c r="C457" s="14">
        <v>4123</v>
      </c>
      <c r="D457" s="15" t="s">
        <v>119</v>
      </c>
      <c r="E457" s="100">
        <v>9800</v>
      </c>
      <c r="F457" s="103">
        <v>8160</v>
      </c>
      <c r="G457" s="257">
        <f t="shared" si="37"/>
        <v>83.26530612244898</v>
      </c>
    </row>
    <row r="458" spans="1:7" s="60" customFormat="1" ht="15.75" customHeight="1">
      <c r="A458" s="21"/>
      <c r="B458" s="206"/>
      <c r="C458" s="14">
        <v>4125</v>
      </c>
      <c r="D458" s="15" t="s">
        <v>26</v>
      </c>
      <c r="E458" s="100">
        <v>10500</v>
      </c>
      <c r="F458" s="103">
        <v>9473.22</v>
      </c>
      <c r="G458" s="257">
        <f t="shared" si="37"/>
        <v>90.22114285714285</v>
      </c>
    </row>
    <row r="459" spans="1:7" s="60" customFormat="1" ht="15.75" customHeight="1">
      <c r="A459" s="21"/>
      <c r="B459" s="206"/>
      <c r="C459" s="64">
        <v>4129</v>
      </c>
      <c r="D459" s="30" t="s">
        <v>143</v>
      </c>
      <c r="E459" s="106">
        <v>4000</v>
      </c>
      <c r="F459" s="108">
        <v>3657.21</v>
      </c>
      <c r="G459" s="257">
        <f t="shared" si="37"/>
        <v>91.43025</v>
      </c>
    </row>
    <row r="460" spans="1:7" s="60" customFormat="1" ht="20.25" customHeight="1">
      <c r="A460" s="21"/>
      <c r="B460" s="67">
        <v>412</v>
      </c>
      <c r="C460" s="294" t="s">
        <v>120</v>
      </c>
      <c r="D460" s="293"/>
      <c r="E460" s="101">
        <f>E455+E456+E457+E458+E459</f>
        <v>42800</v>
      </c>
      <c r="F460" s="97">
        <f>F455+F456+F457+F458+F459</f>
        <v>37793</v>
      </c>
      <c r="G460" s="258">
        <f t="shared" si="37"/>
        <v>88.30140186915888</v>
      </c>
    </row>
    <row r="461" spans="1:7" s="60" customFormat="1" ht="15.75" customHeight="1">
      <c r="A461" s="21"/>
      <c r="B461" s="206"/>
      <c r="C461" s="292"/>
      <c r="D461" s="293"/>
      <c r="E461" s="27"/>
      <c r="F461" s="104"/>
      <c r="G461" s="243"/>
    </row>
    <row r="462" spans="1:7" s="60" customFormat="1" ht="15.75" customHeight="1">
      <c r="A462" s="21"/>
      <c r="B462" s="25"/>
      <c r="C462" s="14">
        <v>4131</v>
      </c>
      <c r="D462" s="15" t="s">
        <v>128</v>
      </c>
      <c r="E462" s="100">
        <v>11000</v>
      </c>
      <c r="F462" s="103">
        <v>11589.94</v>
      </c>
      <c r="G462" s="257">
        <f>F462/E462*100</f>
        <v>105.3630909090909</v>
      </c>
    </row>
    <row r="463" spans="1:7" s="60" customFormat="1" ht="15.75" customHeight="1">
      <c r="A463" s="21"/>
      <c r="B463" s="206"/>
      <c r="C463" s="16">
        <v>4139</v>
      </c>
      <c r="D463" s="15" t="s">
        <v>30</v>
      </c>
      <c r="E463" s="100">
        <v>55000</v>
      </c>
      <c r="F463" s="103">
        <v>56569.06</v>
      </c>
      <c r="G463" s="257">
        <f>F463/E463*100</f>
        <v>102.85283636363636</v>
      </c>
    </row>
    <row r="464" spans="1:7" s="60" customFormat="1" ht="20.25" customHeight="1" thickBot="1">
      <c r="A464" s="76"/>
      <c r="B464" s="207">
        <v>413</v>
      </c>
      <c r="C464" s="295" t="s">
        <v>125</v>
      </c>
      <c r="D464" s="296"/>
      <c r="E464" s="111">
        <f>E462+E463</f>
        <v>66000</v>
      </c>
      <c r="F464" s="112">
        <f>F462+F463</f>
        <v>68159</v>
      </c>
      <c r="G464" s="259">
        <f>F464/E464*100</f>
        <v>103.27121212121213</v>
      </c>
    </row>
    <row r="465" spans="1:7" s="60" customFormat="1" ht="27.75" customHeight="1" thickBot="1" thickTop="1">
      <c r="A465" s="303" t="s">
        <v>146</v>
      </c>
      <c r="B465" s="304"/>
      <c r="C465" s="304"/>
      <c r="D465" s="305"/>
      <c r="E465" s="235">
        <f>E453+E460+E464</f>
        <v>354000</v>
      </c>
      <c r="F465" s="110">
        <f>F453+F460+F464</f>
        <v>342715.6</v>
      </c>
      <c r="G465" s="280">
        <f>F465/E465*100</f>
        <v>96.81231638418079</v>
      </c>
    </row>
    <row r="466" spans="1:7" s="60" customFormat="1" ht="23.25" customHeight="1" thickBot="1">
      <c r="A466" s="105">
        <v>13</v>
      </c>
      <c r="B466" s="356" t="s">
        <v>177</v>
      </c>
      <c r="C466" s="357"/>
      <c r="D466" s="357"/>
      <c r="E466" s="357"/>
      <c r="F466" s="358"/>
      <c r="G466" s="359"/>
    </row>
    <row r="467" spans="1:7" s="60" customFormat="1" ht="15.75" customHeight="1">
      <c r="A467" s="21"/>
      <c r="B467" s="205"/>
      <c r="C467" s="70">
        <v>4111</v>
      </c>
      <c r="D467" s="24" t="s">
        <v>43</v>
      </c>
      <c r="E467" s="99">
        <v>186000</v>
      </c>
      <c r="F467" s="104">
        <v>183958.76</v>
      </c>
      <c r="G467" s="257">
        <f aca="true" t="shared" si="38" ref="G467:G472">F467/E467*100</f>
        <v>98.90255913978496</v>
      </c>
    </row>
    <row r="468" spans="1:7" s="60" customFormat="1" ht="15.75" customHeight="1">
      <c r="A468" s="21"/>
      <c r="B468" s="206"/>
      <c r="C468" s="14">
        <v>4112</v>
      </c>
      <c r="D468" s="15" t="s">
        <v>23</v>
      </c>
      <c r="E468" s="48">
        <v>38400</v>
      </c>
      <c r="F468" s="103">
        <v>36716.28</v>
      </c>
      <c r="G468" s="257">
        <f t="shared" si="38"/>
        <v>95.61531249999999</v>
      </c>
    </row>
    <row r="469" spans="1:7" s="60" customFormat="1" ht="15.75" customHeight="1">
      <c r="A469" s="21"/>
      <c r="B469" s="206"/>
      <c r="C469" s="14">
        <v>4113</v>
      </c>
      <c r="D469" s="23" t="s">
        <v>116</v>
      </c>
      <c r="E469" s="100">
        <v>56000</v>
      </c>
      <c r="F469" s="103">
        <v>52121.19</v>
      </c>
      <c r="G469" s="257">
        <f t="shared" si="38"/>
        <v>93.07355357142858</v>
      </c>
    </row>
    <row r="470" spans="1:7" s="60" customFormat="1" ht="15.75" customHeight="1">
      <c r="A470" s="21"/>
      <c r="B470" s="206"/>
      <c r="C470" s="26">
        <v>4114</v>
      </c>
      <c r="D470" s="9" t="s">
        <v>117</v>
      </c>
      <c r="E470" s="99">
        <v>48000</v>
      </c>
      <c r="F470" s="103">
        <v>45957.54</v>
      </c>
      <c r="G470" s="257">
        <f t="shared" si="38"/>
        <v>95.74487500000001</v>
      </c>
    </row>
    <row r="471" spans="1:7" s="60" customFormat="1" ht="15.75" customHeight="1">
      <c r="A471" s="21"/>
      <c r="B471" s="206"/>
      <c r="C471" s="14">
        <v>4115</v>
      </c>
      <c r="D471" s="15" t="s">
        <v>16</v>
      </c>
      <c r="E471" s="99">
        <v>6200</v>
      </c>
      <c r="F471" s="103">
        <v>5746.78</v>
      </c>
      <c r="G471" s="257">
        <f t="shared" si="38"/>
        <v>92.69</v>
      </c>
    </row>
    <row r="472" spans="1:7" s="60" customFormat="1" ht="20.25" customHeight="1">
      <c r="A472" s="21"/>
      <c r="B472" s="67">
        <v>411</v>
      </c>
      <c r="C472" s="297" t="s">
        <v>118</v>
      </c>
      <c r="D472" s="293"/>
      <c r="E472" s="49">
        <f>E467+E468+E469+E470+E471</f>
        <v>334600</v>
      </c>
      <c r="F472" s="53">
        <f>F467+F468+F469+F470+F471</f>
        <v>324500.55</v>
      </c>
      <c r="G472" s="258">
        <f t="shared" si="38"/>
        <v>96.98163478780634</v>
      </c>
    </row>
    <row r="473" spans="1:7" s="60" customFormat="1" ht="15.75" customHeight="1">
      <c r="A473" s="21"/>
      <c r="B473" s="206"/>
      <c r="C473" s="292"/>
      <c r="D473" s="293"/>
      <c r="E473" s="19"/>
      <c r="F473" s="103"/>
      <c r="G473" s="257"/>
    </row>
    <row r="474" spans="1:7" s="60" customFormat="1" ht="15.75" customHeight="1">
      <c r="A474" s="21"/>
      <c r="B474" s="206"/>
      <c r="C474" s="14">
        <v>4121</v>
      </c>
      <c r="D474" s="15" t="s">
        <v>25</v>
      </c>
      <c r="E474" s="100">
        <v>14000</v>
      </c>
      <c r="F474" s="103">
        <v>12439.64</v>
      </c>
      <c r="G474" s="257">
        <f aca="true" t="shared" si="39" ref="G474:G479">F474/E474*100</f>
        <v>88.85457142857143</v>
      </c>
    </row>
    <row r="475" spans="1:7" s="60" customFormat="1" ht="15.75" customHeight="1">
      <c r="A475" s="21"/>
      <c r="B475" s="206"/>
      <c r="C475" s="14">
        <v>4122</v>
      </c>
      <c r="D475" s="15" t="s">
        <v>27</v>
      </c>
      <c r="E475" s="100">
        <v>7000</v>
      </c>
      <c r="F475" s="103">
        <v>6105</v>
      </c>
      <c r="G475" s="257">
        <f t="shared" si="39"/>
        <v>87.21428571428571</v>
      </c>
    </row>
    <row r="476" spans="1:7" s="60" customFormat="1" ht="15.75" customHeight="1">
      <c r="A476" s="21"/>
      <c r="B476" s="206"/>
      <c r="C476" s="14">
        <v>4123</v>
      </c>
      <c r="D476" s="15" t="s">
        <v>119</v>
      </c>
      <c r="E476" s="100">
        <v>13900</v>
      </c>
      <c r="F476" s="103">
        <v>10080</v>
      </c>
      <c r="G476" s="257">
        <f t="shared" si="39"/>
        <v>72.5179856115108</v>
      </c>
    </row>
    <row r="477" spans="1:7" s="60" customFormat="1" ht="15.75" customHeight="1">
      <c r="A477" s="21"/>
      <c r="B477" s="206"/>
      <c r="C477" s="14">
        <v>4125</v>
      </c>
      <c r="D477" s="15" t="s">
        <v>26</v>
      </c>
      <c r="E477" s="100">
        <v>11000</v>
      </c>
      <c r="F477" s="103">
        <v>10420.73</v>
      </c>
      <c r="G477" s="257">
        <f t="shared" si="39"/>
        <v>94.73390909090908</v>
      </c>
    </row>
    <row r="478" spans="1:7" s="60" customFormat="1" ht="15.75" customHeight="1">
      <c r="A478" s="21"/>
      <c r="B478" s="206"/>
      <c r="C478" s="14">
        <v>4129</v>
      </c>
      <c r="D478" s="15" t="s">
        <v>143</v>
      </c>
      <c r="E478" s="100">
        <v>9000</v>
      </c>
      <c r="F478" s="103">
        <v>5726.42</v>
      </c>
      <c r="G478" s="257">
        <f t="shared" si="39"/>
        <v>63.626888888888885</v>
      </c>
    </row>
    <row r="479" spans="1:7" s="60" customFormat="1" ht="19.5" customHeight="1">
      <c r="A479" s="21"/>
      <c r="B479" s="67">
        <v>412</v>
      </c>
      <c r="C479" s="294" t="s">
        <v>120</v>
      </c>
      <c r="D479" s="293"/>
      <c r="E479" s="49">
        <f>E474+E475+E476+E477+E478</f>
        <v>54900</v>
      </c>
      <c r="F479" s="53">
        <f>F474+F475+F476+F477+F478</f>
        <v>44771.78999999999</v>
      </c>
      <c r="G479" s="258">
        <f t="shared" si="39"/>
        <v>81.5515300546448</v>
      </c>
    </row>
    <row r="480" spans="1:7" s="60" customFormat="1" ht="11.25" customHeight="1">
      <c r="A480" s="21"/>
      <c r="B480" s="206"/>
      <c r="C480" s="292"/>
      <c r="D480" s="293"/>
      <c r="E480" s="19"/>
      <c r="F480" s="103"/>
      <c r="G480" s="257"/>
    </row>
    <row r="481" spans="1:7" s="60" customFormat="1" ht="15.75" customHeight="1">
      <c r="A481" s="21"/>
      <c r="B481" s="25"/>
      <c r="C481" s="14">
        <v>4131</v>
      </c>
      <c r="D481" s="15" t="s">
        <v>128</v>
      </c>
      <c r="E481" s="100">
        <v>12000</v>
      </c>
      <c r="F481" s="103">
        <v>12372.19</v>
      </c>
      <c r="G481" s="257">
        <f>F481/E481*100</f>
        <v>103.10158333333335</v>
      </c>
    </row>
    <row r="482" spans="1:7" s="60" customFormat="1" ht="15.75" customHeight="1">
      <c r="A482" s="21"/>
      <c r="B482" s="206"/>
      <c r="C482" s="77">
        <v>4139</v>
      </c>
      <c r="D482" s="15" t="s">
        <v>30</v>
      </c>
      <c r="E482" s="100">
        <v>120000</v>
      </c>
      <c r="F482" s="103">
        <v>104888.82</v>
      </c>
      <c r="G482" s="257">
        <f>F482/E482*100</f>
        <v>87.40735000000001</v>
      </c>
    </row>
    <row r="483" spans="1:7" s="60" customFormat="1" ht="20.25" customHeight="1" thickBot="1">
      <c r="A483" s="76"/>
      <c r="B483" s="207">
        <v>413</v>
      </c>
      <c r="C483" s="295" t="s">
        <v>125</v>
      </c>
      <c r="D483" s="296"/>
      <c r="E483" s="111">
        <f>E481+E482</f>
        <v>132000</v>
      </c>
      <c r="F483" s="112">
        <f>F481+F482</f>
        <v>117261.01000000001</v>
      </c>
      <c r="G483" s="263">
        <f>F483/E483*100</f>
        <v>88.83409848484848</v>
      </c>
    </row>
    <row r="484" spans="1:7" s="60" customFormat="1" ht="33" customHeight="1" thickBot="1" thickTop="1">
      <c r="A484" s="303" t="s">
        <v>147</v>
      </c>
      <c r="B484" s="322"/>
      <c r="C484" s="322"/>
      <c r="D484" s="323"/>
      <c r="E484" s="122">
        <f>E483+E479+E472</f>
        <v>521500</v>
      </c>
      <c r="F484" s="117">
        <f>F483+F479+F472</f>
        <v>486533.35</v>
      </c>
      <c r="G484" s="281">
        <f>F484/E484*100</f>
        <v>93.29498561840843</v>
      </c>
    </row>
    <row r="485" spans="1:8" s="60" customFormat="1" ht="25.5" customHeight="1" thickBot="1">
      <c r="A485" s="160"/>
      <c r="B485" s="178"/>
      <c r="C485" s="178"/>
      <c r="D485" s="178"/>
      <c r="E485" s="184"/>
      <c r="F485" s="184"/>
      <c r="G485" s="260"/>
      <c r="H485" s="9"/>
    </row>
    <row r="486" spans="1:7" s="60" customFormat="1" ht="15.75" customHeight="1">
      <c r="A486" s="58" t="s">
        <v>4</v>
      </c>
      <c r="B486" s="58" t="s">
        <v>64</v>
      </c>
      <c r="C486" s="59" t="s">
        <v>64</v>
      </c>
      <c r="D486" s="36" t="s">
        <v>3</v>
      </c>
      <c r="E486" s="92" t="s">
        <v>6</v>
      </c>
      <c r="F486" s="196" t="s">
        <v>65</v>
      </c>
      <c r="G486" s="255" t="s">
        <v>66</v>
      </c>
    </row>
    <row r="487" spans="1:7" s="60" customFormat="1" ht="12.75" customHeight="1" thickBot="1">
      <c r="A487" s="61" t="s">
        <v>5</v>
      </c>
      <c r="B487" s="61" t="s">
        <v>5</v>
      </c>
      <c r="C487" s="62" t="s">
        <v>5</v>
      </c>
      <c r="D487" s="37"/>
      <c r="E487" s="197">
        <v>2007</v>
      </c>
      <c r="F487" s="197">
        <v>2007</v>
      </c>
      <c r="G487" s="256"/>
    </row>
    <row r="488" spans="1:7" s="60" customFormat="1" ht="33" customHeight="1" thickBot="1">
      <c r="A488" s="105">
        <v>14</v>
      </c>
      <c r="B488" s="352" t="s">
        <v>178</v>
      </c>
      <c r="C488" s="353"/>
      <c r="D488" s="353"/>
      <c r="E488" s="353"/>
      <c r="F488" s="354"/>
      <c r="G488" s="355"/>
    </row>
    <row r="489" spans="1:7" s="60" customFormat="1" ht="16.5" customHeight="1">
      <c r="A489" s="21"/>
      <c r="B489" s="205"/>
      <c r="C489" s="70">
        <v>4111</v>
      </c>
      <c r="D489" s="24" t="s">
        <v>43</v>
      </c>
      <c r="E489" s="99">
        <v>160000</v>
      </c>
      <c r="F489" s="104">
        <v>157994.33</v>
      </c>
      <c r="G489" s="257">
        <f aca="true" t="shared" si="40" ref="G489:G494">F489/E489*100</f>
        <v>98.74645625</v>
      </c>
    </row>
    <row r="490" spans="1:7" s="60" customFormat="1" ht="16.5" customHeight="1">
      <c r="A490" s="21"/>
      <c r="B490" s="206"/>
      <c r="C490" s="14">
        <v>4112</v>
      </c>
      <c r="D490" s="15" t="s">
        <v>23</v>
      </c>
      <c r="E490" s="48">
        <v>32500</v>
      </c>
      <c r="F490" s="103">
        <v>30517.32</v>
      </c>
      <c r="G490" s="257">
        <f t="shared" si="40"/>
        <v>93.89944615384616</v>
      </c>
    </row>
    <row r="491" spans="1:7" s="60" customFormat="1" ht="16.5" customHeight="1">
      <c r="A491" s="21"/>
      <c r="B491" s="206"/>
      <c r="C491" s="14">
        <v>4113</v>
      </c>
      <c r="D491" s="23" t="s">
        <v>116</v>
      </c>
      <c r="E491" s="100">
        <v>47300</v>
      </c>
      <c r="F491" s="103">
        <v>45074.53</v>
      </c>
      <c r="G491" s="257">
        <f t="shared" si="40"/>
        <v>95.29498942917547</v>
      </c>
    </row>
    <row r="492" spans="1:7" s="60" customFormat="1" ht="16.5" customHeight="1">
      <c r="A492" s="21"/>
      <c r="B492" s="206"/>
      <c r="C492" s="26">
        <v>4114</v>
      </c>
      <c r="D492" s="9" t="s">
        <v>117</v>
      </c>
      <c r="E492" s="99">
        <v>38900</v>
      </c>
      <c r="F492" s="103">
        <v>38745.91</v>
      </c>
      <c r="G492" s="257">
        <f t="shared" si="40"/>
        <v>99.60388174807198</v>
      </c>
    </row>
    <row r="493" spans="1:7" s="60" customFormat="1" ht="16.5" customHeight="1">
      <c r="A493" s="21"/>
      <c r="B493" s="206"/>
      <c r="C493" s="14">
        <v>4115</v>
      </c>
      <c r="D493" s="15" t="s">
        <v>16</v>
      </c>
      <c r="E493" s="99">
        <v>5000</v>
      </c>
      <c r="F493" s="103">
        <v>4424.83</v>
      </c>
      <c r="G493" s="257">
        <f t="shared" si="40"/>
        <v>88.4966</v>
      </c>
    </row>
    <row r="494" spans="1:7" s="60" customFormat="1" ht="16.5" customHeight="1">
      <c r="A494" s="21"/>
      <c r="B494" s="67">
        <v>411</v>
      </c>
      <c r="C494" s="297" t="s">
        <v>118</v>
      </c>
      <c r="D494" s="293"/>
      <c r="E494" s="49">
        <f>E489+E490+E491+E492+E493</f>
        <v>283700</v>
      </c>
      <c r="F494" s="53">
        <f>F489+F490+F491+F492+F493</f>
        <v>276756.92</v>
      </c>
      <c r="G494" s="258">
        <f t="shared" si="40"/>
        <v>97.55266831159675</v>
      </c>
    </row>
    <row r="495" spans="1:7" s="60" customFormat="1" ht="16.5" customHeight="1">
      <c r="A495" s="21"/>
      <c r="B495" s="206"/>
      <c r="C495" s="292"/>
      <c r="D495" s="293"/>
      <c r="E495" s="19"/>
      <c r="F495" s="103"/>
      <c r="G495" s="257"/>
    </row>
    <row r="496" spans="1:7" s="60" customFormat="1" ht="16.5" customHeight="1">
      <c r="A496" s="21"/>
      <c r="B496" s="206"/>
      <c r="C496" s="14">
        <v>4121</v>
      </c>
      <c r="D496" s="15" t="s">
        <v>25</v>
      </c>
      <c r="E496" s="100">
        <v>14500</v>
      </c>
      <c r="F496" s="103">
        <v>12836.5</v>
      </c>
      <c r="G496" s="257">
        <f aca="true" t="shared" si="41" ref="G496:G501">F496/E496*100</f>
        <v>88.52758620689654</v>
      </c>
    </row>
    <row r="497" spans="1:7" s="60" customFormat="1" ht="16.5" customHeight="1">
      <c r="A497" s="21"/>
      <c r="B497" s="206"/>
      <c r="C497" s="14">
        <v>4122</v>
      </c>
      <c r="D497" s="15" t="s">
        <v>27</v>
      </c>
      <c r="E497" s="100">
        <v>7500</v>
      </c>
      <c r="F497" s="103">
        <v>6600</v>
      </c>
      <c r="G497" s="257">
        <f t="shared" si="41"/>
        <v>88</v>
      </c>
    </row>
    <row r="498" spans="1:7" s="60" customFormat="1" ht="16.5" customHeight="1">
      <c r="A498" s="21"/>
      <c r="B498" s="206"/>
      <c r="C498" s="14">
        <v>4123</v>
      </c>
      <c r="D498" s="15" t="s">
        <v>119</v>
      </c>
      <c r="E498" s="100">
        <v>12000</v>
      </c>
      <c r="F498" s="103">
        <v>9600</v>
      </c>
      <c r="G498" s="257">
        <f t="shared" si="41"/>
        <v>80</v>
      </c>
    </row>
    <row r="499" spans="1:7" s="60" customFormat="1" ht="16.5" customHeight="1">
      <c r="A499" s="21"/>
      <c r="B499" s="206"/>
      <c r="C499" s="14">
        <v>4125</v>
      </c>
      <c r="D499" s="15" t="s">
        <v>26</v>
      </c>
      <c r="E499" s="100">
        <v>12000</v>
      </c>
      <c r="F499" s="103">
        <v>10662.5</v>
      </c>
      <c r="G499" s="257">
        <f t="shared" si="41"/>
        <v>88.85416666666667</v>
      </c>
    </row>
    <row r="500" spans="1:7" s="60" customFormat="1" ht="16.5" customHeight="1">
      <c r="A500" s="21"/>
      <c r="B500" s="206"/>
      <c r="C500" s="64">
        <v>4129</v>
      </c>
      <c r="D500" s="30" t="s">
        <v>143</v>
      </c>
      <c r="E500" s="106">
        <v>15000</v>
      </c>
      <c r="F500" s="108">
        <v>14684.95</v>
      </c>
      <c r="G500" s="257">
        <f t="shared" si="41"/>
        <v>97.89966666666668</v>
      </c>
    </row>
    <row r="501" spans="1:7" s="60" customFormat="1" ht="16.5" customHeight="1">
      <c r="A501" s="21"/>
      <c r="B501" s="67">
        <v>412</v>
      </c>
      <c r="C501" s="294" t="s">
        <v>120</v>
      </c>
      <c r="D501" s="293"/>
      <c r="E501" s="101">
        <f>E496+E497+E498+E499+E500</f>
        <v>61000</v>
      </c>
      <c r="F501" s="97">
        <f>F496+F497+F498+F499+F500</f>
        <v>54383.95</v>
      </c>
      <c r="G501" s="258">
        <f t="shared" si="41"/>
        <v>89.15401639344262</v>
      </c>
    </row>
    <row r="502" spans="1:7" s="60" customFormat="1" ht="16.5" customHeight="1">
      <c r="A502" s="21"/>
      <c r="B502" s="25"/>
      <c r="C502" s="292"/>
      <c r="D502" s="293"/>
      <c r="E502" s="215"/>
      <c r="F502" s="214"/>
      <c r="G502" s="265"/>
    </row>
    <row r="503" spans="1:7" s="60" customFormat="1" ht="16.5" customHeight="1">
      <c r="A503" s="21"/>
      <c r="B503" s="25"/>
      <c r="C503" s="70">
        <v>4131</v>
      </c>
      <c r="D503" s="24" t="s">
        <v>128</v>
      </c>
      <c r="E503" s="99">
        <v>28000</v>
      </c>
      <c r="F503" s="104">
        <v>28553.27</v>
      </c>
      <c r="G503" s="257">
        <f>F503/E503*100</f>
        <v>101.9759642857143</v>
      </c>
    </row>
    <row r="504" spans="1:7" s="60" customFormat="1" ht="16.5" customHeight="1">
      <c r="A504" s="21"/>
      <c r="B504" s="206"/>
      <c r="C504" s="77">
        <v>4139</v>
      </c>
      <c r="D504" s="15" t="s">
        <v>30</v>
      </c>
      <c r="E504" s="113">
        <v>300000</v>
      </c>
      <c r="F504" s="103">
        <v>300126.98</v>
      </c>
      <c r="G504" s="257">
        <f>F504/E504*100</f>
        <v>100.04232666666665</v>
      </c>
    </row>
    <row r="505" spans="1:7" s="60" customFormat="1" ht="16.5" customHeight="1" thickBot="1">
      <c r="A505" s="21"/>
      <c r="B505" s="207">
        <v>413</v>
      </c>
      <c r="C505" s="295" t="s">
        <v>125</v>
      </c>
      <c r="D505" s="296"/>
      <c r="E505" s="102">
        <f>E503+E504</f>
        <v>328000</v>
      </c>
      <c r="F505" s="121">
        <f>F503+F504</f>
        <v>328680.25</v>
      </c>
      <c r="G505" s="271">
        <f>F505/E505*100</f>
        <v>100.20739329268294</v>
      </c>
    </row>
    <row r="506" spans="1:7" s="60" customFormat="1" ht="21.75" customHeight="1" thickBot="1" thickTop="1">
      <c r="A506" s="303" t="s">
        <v>148</v>
      </c>
      <c r="B506" s="322"/>
      <c r="C506" s="322"/>
      <c r="D506" s="323"/>
      <c r="E506" s="116">
        <f>E505+E501+E494</f>
        <v>672700</v>
      </c>
      <c r="F506" s="110">
        <f>F505+F501+F494</f>
        <v>659821.12</v>
      </c>
      <c r="G506" s="280">
        <f>F506/E506*100</f>
        <v>98.085494276795</v>
      </c>
    </row>
    <row r="507" spans="1:7" s="60" customFormat="1" ht="20.25" customHeight="1" thickBot="1">
      <c r="A507" s="118">
        <v>15</v>
      </c>
      <c r="B507" s="298" t="s">
        <v>179</v>
      </c>
      <c r="C507" s="298"/>
      <c r="D507" s="298"/>
      <c r="E507" s="316"/>
      <c r="F507" s="156"/>
      <c r="G507" s="272"/>
    </row>
    <row r="508" spans="1:7" s="60" customFormat="1" ht="16.5" customHeight="1">
      <c r="A508" s="21"/>
      <c r="B508" s="205"/>
      <c r="C508" s="70">
        <v>4111</v>
      </c>
      <c r="D508" s="24" t="s">
        <v>43</v>
      </c>
      <c r="E508" s="185">
        <v>28000</v>
      </c>
      <c r="F508" s="120">
        <v>28676.88</v>
      </c>
      <c r="G508" s="257">
        <f aca="true" t="shared" si="42" ref="G508:G513">F508/E508*100</f>
        <v>102.41742857142857</v>
      </c>
    </row>
    <row r="509" spans="1:7" s="60" customFormat="1" ht="16.5" customHeight="1">
      <c r="A509" s="21"/>
      <c r="B509" s="206"/>
      <c r="C509" s="14">
        <v>4112</v>
      </c>
      <c r="D509" s="15" t="s">
        <v>23</v>
      </c>
      <c r="E509" s="86">
        <v>6000</v>
      </c>
      <c r="F509" s="103">
        <v>6237.11</v>
      </c>
      <c r="G509" s="257">
        <f t="shared" si="42"/>
        <v>103.95183333333333</v>
      </c>
    </row>
    <row r="510" spans="1:7" s="60" customFormat="1" ht="16.5" customHeight="1">
      <c r="A510" s="21"/>
      <c r="B510" s="206"/>
      <c r="C510" s="14">
        <v>4113</v>
      </c>
      <c r="D510" s="15" t="s">
        <v>116</v>
      </c>
      <c r="E510" s="86">
        <v>8500</v>
      </c>
      <c r="F510" s="103">
        <v>7416.62</v>
      </c>
      <c r="G510" s="257">
        <f t="shared" si="42"/>
        <v>87.25435294117648</v>
      </c>
    </row>
    <row r="511" spans="1:7" s="60" customFormat="1" ht="16.5" customHeight="1">
      <c r="A511" s="21"/>
      <c r="B511" s="206"/>
      <c r="C511" s="14">
        <v>4114</v>
      </c>
      <c r="D511" s="15" t="s">
        <v>117</v>
      </c>
      <c r="E511" s="86">
        <v>6800</v>
      </c>
      <c r="F511" s="103">
        <v>6301.58</v>
      </c>
      <c r="G511" s="257">
        <f t="shared" si="42"/>
        <v>92.67029411764706</v>
      </c>
    </row>
    <row r="512" spans="1:7" s="60" customFormat="1" ht="16.5" customHeight="1">
      <c r="A512" s="21"/>
      <c r="B512" s="206"/>
      <c r="C512" s="14">
        <v>4115</v>
      </c>
      <c r="D512" s="15" t="s">
        <v>16</v>
      </c>
      <c r="E512" s="86">
        <v>1500</v>
      </c>
      <c r="F512" s="103">
        <v>1500.95</v>
      </c>
      <c r="G512" s="257">
        <f t="shared" si="42"/>
        <v>100.06333333333333</v>
      </c>
    </row>
    <row r="513" spans="1:7" s="60" customFormat="1" ht="16.5" customHeight="1">
      <c r="A513" s="21"/>
      <c r="B513" s="67">
        <v>411</v>
      </c>
      <c r="C513" s="297" t="s">
        <v>118</v>
      </c>
      <c r="D513" s="293"/>
      <c r="E513" s="97">
        <f>E508+E509+E510+E511+E512</f>
        <v>50800</v>
      </c>
      <c r="F513" s="97">
        <f>F508+F509+F510+F511+F512</f>
        <v>50133.14</v>
      </c>
      <c r="G513" s="264">
        <f t="shared" si="42"/>
        <v>98.68728346456693</v>
      </c>
    </row>
    <row r="514" spans="1:7" s="60" customFormat="1" ht="16.5" customHeight="1">
      <c r="A514" s="21"/>
      <c r="B514" s="206"/>
      <c r="C514" s="292"/>
      <c r="D514" s="293"/>
      <c r="E514" s="15"/>
      <c r="F514" s="103"/>
      <c r="G514" s="273"/>
    </row>
    <row r="515" spans="1:7" s="60" customFormat="1" ht="16.5" customHeight="1">
      <c r="A515" s="21"/>
      <c r="B515" s="206"/>
      <c r="C515" s="14">
        <v>4121</v>
      </c>
      <c r="D515" s="15" t="s">
        <v>25</v>
      </c>
      <c r="E515" s="86">
        <v>2600</v>
      </c>
      <c r="F515" s="103">
        <v>2572.91</v>
      </c>
      <c r="G515" s="257">
        <f aca="true" t="shared" si="43" ref="G515:G520">F515/E515*100</f>
        <v>98.95807692307692</v>
      </c>
    </row>
    <row r="516" spans="1:7" s="60" customFormat="1" ht="16.5" customHeight="1">
      <c r="A516" s="21"/>
      <c r="B516" s="206"/>
      <c r="C516" s="14">
        <v>4122</v>
      </c>
      <c r="D516" s="15" t="s">
        <v>27</v>
      </c>
      <c r="E516" s="86">
        <v>1300</v>
      </c>
      <c r="F516" s="103">
        <v>990</v>
      </c>
      <c r="G516" s="257">
        <f t="shared" si="43"/>
        <v>76.15384615384615</v>
      </c>
    </row>
    <row r="517" spans="1:7" s="60" customFormat="1" ht="16.5" customHeight="1">
      <c r="A517" s="21"/>
      <c r="B517" s="206"/>
      <c r="C517" s="14">
        <v>4123</v>
      </c>
      <c r="D517" s="15" t="s">
        <v>119</v>
      </c>
      <c r="E517" s="86">
        <v>2400</v>
      </c>
      <c r="F517" s="103">
        <v>2160</v>
      </c>
      <c r="G517" s="257">
        <f t="shared" si="43"/>
        <v>90</v>
      </c>
    </row>
    <row r="518" spans="1:7" s="60" customFormat="1" ht="16.5" customHeight="1">
      <c r="A518" s="21"/>
      <c r="B518" s="206"/>
      <c r="C518" s="14">
        <v>4125</v>
      </c>
      <c r="D518" s="15" t="s">
        <v>26</v>
      </c>
      <c r="E518" s="86">
        <v>2000</v>
      </c>
      <c r="F518" s="103">
        <v>1960.18</v>
      </c>
      <c r="G518" s="257">
        <f t="shared" si="43"/>
        <v>98.009</v>
      </c>
    </row>
    <row r="519" spans="1:7" s="60" customFormat="1" ht="16.5" customHeight="1">
      <c r="A519" s="21"/>
      <c r="B519" s="206"/>
      <c r="C519" s="14">
        <v>4129</v>
      </c>
      <c r="D519" s="15" t="s">
        <v>143</v>
      </c>
      <c r="E519" s="86">
        <v>3300</v>
      </c>
      <c r="F519" s="103">
        <v>2074.22</v>
      </c>
      <c r="G519" s="257">
        <f t="shared" si="43"/>
        <v>62.855151515151505</v>
      </c>
    </row>
    <row r="520" spans="1:7" s="60" customFormat="1" ht="16.5" customHeight="1">
      <c r="A520" s="21"/>
      <c r="B520" s="67">
        <v>412</v>
      </c>
      <c r="C520" s="294" t="s">
        <v>120</v>
      </c>
      <c r="D520" s="293"/>
      <c r="E520" s="97">
        <f>E515+E516+E517+E518+E519</f>
        <v>11600</v>
      </c>
      <c r="F520" s="97">
        <f>F515+F516+F517+F518+F519</f>
        <v>9757.31</v>
      </c>
      <c r="G520" s="264">
        <f t="shared" si="43"/>
        <v>84.11474137931035</v>
      </c>
    </row>
    <row r="521" spans="1:7" s="60" customFormat="1" ht="16.5" customHeight="1">
      <c r="A521" s="21"/>
      <c r="B521" s="206"/>
      <c r="C521" s="292"/>
      <c r="D521" s="293"/>
      <c r="E521" s="15"/>
      <c r="F521" s="103"/>
      <c r="G521" s="273"/>
    </row>
    <row r="522" spans="1:7" s="60" customFormat="1" ht="16.5" customHeight="1">
      <c r="A522" s="21"/>
      <c r="B522" s="25"/>
      <c r="C522" s="14">
        <v>4131</v>
      </c>
      <c r="D522" s="15" t="s">
        <v>128</v>
      </c>
      <c r="E522" s="86">
        <v>8000</v>
      </c>
      <c r="F522" s="103">
        <v>5683.44</v>
      </c>
      <c r="G522" s="257">
        <f>F522/E522*100</f>
        <v>71.04299999999999</v>
      </c>
    </row>
    <row r="523" spans="1:7" s="60" customFormat="1" ht="16.5" customHeight="1">
      <c r="A523" s="21"/>
      <c r="B523" s="206"/>
      <c r="C523" s="14">
        <v>4139</v>
      </c>
      <c r="D523" s="15" t="s">
        <v>30</v>
      </c>
      <c r="E523" s="86">
        <v>20000</v>
      </c>
      <c r="F523" s="103">
        <v>17348.54</v>
      </c>
      <c r="G523" s="257">
        <f>F523/E523*100</f>
        <v>86.7427</v>
      </c>
    </row>
    <row r="524" spans="1:7" s="60" customFormat="1" ht="16.5" customHeight="1" thickBot="1">
      <c r="A524" s="76"/>
      <c r="B524" s="207">
        <v>413</v>
      </c>
      <c r="C524" s="295" t="s">
        <v>125</v>
      </c>
      <c r="D524" s="296"/>
      <c r="E524" s="121">
        <f>E522+E523</f>
        <v>28000</v>
      </c>
      <c r="F524" s="121">
        <f>F522+F523</f>
        <v>23031.98</v>
      </c>
      <c r="G524" s="271">
        <f>F524/E524*100</f>
        <v>82.25707142857142</v>
      </c>
    </row>
    <row r="525" spans="1:7" s="60" customFormat="1" ht="23.25" customHeight="1" thickBot="1" thickTop="1">
      <c r="A525" s="310" t="s">
        <v>150</v>
      </c>
      <c r="B525" s="311"/>
      <c r="C525" s="311"/>
      <c r="D525" s="311"/>
      <c r="E525" s="110">
        <f>E524+E520+E513</f>
        <v>90400</v>
      </c>
      <c r="F525" s="110">
        <f>F524+F520+F513</f>
        <v>82922.43</v>
      </c>
      <c r="G525" s="281">
        <f>F525/E525*100</f>
        <v>91.7283517699115</v>
      </c>
    </row>
    <row r="526" spans="1:7" s="60" customFormat="1" ht="7.5" customHeight="1" thickBot="1">
      <c r="A526" s="160"/>
      <c r="B526" s="161"/>
      <c r="C526" s="161"/>
      <c r="D526" s="161"/>
      <c r="E526" s="184"/>
      <c r="F526" s="184"/>
      <c r="G526" s="260"/>
    </row>
    <row r="527" spans="1:7" s="60" customFormat="1" ht="15.75" customHeight="1">
      <c r="A527" s="58" t="s">
        <v>4</v>
      </c>
      <c r="B527" s="58" t="s">
        <v>64</v>
      </c>
      <c r="C527" s="59" t="s">
        <v>64</v>
      </c>
      <c r="D527" s="36" t="s">
        <v>3</v>
      </c>
      <c r="E527" s="92" t="s">
        <v>6</v>
      </c>
      <c r="F527" s="196" t="s">
        <v>65</v>
      </c>
      <c r="G527" s="255" t="s">
        <v>66</v>
      </c>
    </row>
    <row r="528" spans="1:7" s="60" customFormat="1" ht="12.75" customHeight="1" thickBot="1">
      <c r="A528" s="61" t="s">
        <v>5</v>
      </c>
      <c r="B528" s="61" t="s">
        <v>5</v>
      </c>
      <c r="C528" s="62" t="s">
        <v>5</v>
      </c>
      <c r="D528" s="37"/>
      <c r="E528" s="197">
        <v>2007</v>
      </c>
      <c r="F528" s="197">
        <v>2007</v>
      </c>
      <c r="G528" s="256"/>
    </row>
    <row r="529" spans="1:7" s="60" customFormat="1" ht="27.75" customHeight="1" thickBot="1">
      <c r="A529" s="105">
        <v>16</v>
      </c>
      <c r="B529" s="312" t="s">
        <v>180</v>
      </c>
      <c r="C529" s="312"/>
      <c r="D529" s="312"/>
      <c r="E529" s="312"/>
      <c r="F529" s="299"/>
      <c r="G529" s="300"/>
    </row>
    <row r="530" spans="1:7" s="60" customFormat="1" ht="16.5" customHeight="1">
      <c r="A530" s="21"/>
      <c r="B530" s="205"/>
      <c r="C530" s="70">
        <v>4111</v>
      </c>
      <c r="D530" s="24" t="s">
        <v>43</v>
      </c>
      <c r="E530" s="99">
        <v>24000</v>
      </c>
      <c r="F530" s="104">
        <v>24235.01</v>
      </c>
      <c r="G530" s="257">
        <f aca="true" t="shared" si="44" ref="G530:G535">F530/E530*100</f>
        <v>100.97920833333333</v>
      </c>
    </row>
    <row r="531" spans="1:7" s="60" customFormat="1" ht="16.5" customHeight="1">
      <c r="A531" s="21"/>
      <c r="B531" s="206"/>
      <c r="C531" s="14">
        <v>4112</v>
      </c>
      <c r="D531" s="15" t="s">
        <v>23</v>
      </c>
      <c r="E531" s="100">
        <v>6000</v>
      </c>
      <c r="F531" s="103">
        <v>5028.87</v>
      </c>
      <c r="G531" s="257">
        <f t="shared" si="44"/>
        <v>83.81450000000001</v>
      </c>
    </row>
    <row r="532" spans="1:7" s="60" customFormat="1" ht="16.5" customHeight="1">
      <c r="A532" s="21"/>
      <c r="B532" s="206"/>
      <c r="C532" s="14">
        <v>4113</v>
      </c>
      <c r="D532" s="23" t="s">
        <v>116</v>
      </c>
      <c r="E532" s="100">
        <v>8500</v>
      </c>
      <c r="F532" s="103">
        <v>7385.16</v>
      </c>
      <c r="G532" s="257">
        <f t="shared" si="44"/>
        <v>86.88423529411764</v>
      </c>
    </row>
    <row r="533" spans="1:7" s="60" customFormat="1" ht="16.5" customHeight="1">
      <c r="A533" s="21"/>
      <c r="B533" s="206"/>
      <c r="C533" s="26">
        <v>4114</v>
      </c>
      <c r="D533" s="9" t="s">
        <v>117</v>
      </c>
      <c r="E533" s="100">
        <v>6500</v>
      </c>
      <c r="F533" s="103">
        <v>6008.62</v>
      </c>
      <c r="G533" s="257">
        <f t="shared" si="44"/>
        <v>92.44030769230768</v>
      </c>
    </row>
    <row r="534" spans="1:7" s="60" customFormat="1" ht="16.5" customHeight="1">
      <c r="A534" s="21"/>
      <c r="B534" s="206"/>
      <c r="C534" s="14">
        <v>4115</v>
      </c>
      <c r="D534" s="15" t="s">
        <v>16</v>
      </c>
      <c r="E534" s="100">
        <v>1000</v>
      </c>
      <c r="F534" s="103">
        <v>727.42</v>
      </c>
      <c r="G534" s="257">
        <f t="shared" si="44"/>
        <v>72.74199999999999</v>
      </c>
    </row>
    <row r="535" spans="1:7" s="60" customFormat="1" ht="16.5" customHeight="1">
      <c r="A535" s="21"/>
      <c r="B535" s="67">
        <v>411</v>
      </c>
      <c r="C535" s="297" t="s">
        <v>118</v>
      </c>
      <c r="D535" s="293"/>
      <c r="E535" s="49">
        <f>E530+E531+E532+E533+E534</f>
        <v>46000</v>
      </c>
      <c r="F535" s="53">
        <f>F530+F531+F532+F533+F534</f>
        <v>43385.079999999994</v>
      </c>
      <c r="G535" s="258">
        <f t="shared" si="44"/>
        <v>94.31539130434781</v>
      </c>
    </row>
    <row r="536" spans="1:7" s="60" customFormat="1" ht="8.25" customHeight="1">
      <c r="A536" s="21"/>
      <c r="B536" s="206"/>
      <c r="C536" s="292"/>
      <c r="D536" s="293"/>
      <c r="E536" s="19"/>
      <c r="F536" s="103"/>
      <c r="G536" s="257"/>
    </row>
    <row r="537" spans="1:7" s="60" customFormat="1" ht="16.5" customHeight="1">
      <c r="A537" s="21"/>
      <c r="B537" s="206"/>
      <c r="C537" s="14">
        <v>4121</v>
      </c>
      <c r="D537" s="15" t="s">
        <v>25</v>
      </c>
      <c r="E537" s="100">
        <v>2500</v>
      </c>
      <c r="F537" s="103">
        <v>2155.09</v>
      </c>
      <c r="G537" s="257">
        <f aca="true" t="shared" si="45" ref="G537:G542">F537/E537*100</f>
        <v>86.20360000000001</v>
      </c>
    </row>
    <row r="538" spans="1:7" s="60" customFormat="1" ht="16.5" customHeight="1">
      <c r="A538" s="21"/>
      <c r="B538" s="206"/>
      <c r="C538" s="14">
        <v>4122</v>
      </c>
      <c r="D538" s="15" t="s">
        <v>27</v>
      </c>
      <c r="E538" s="100">
        <v>1300</v>
      </c>
      <c r="F538" s="103">
        <v>990</v>
      </c>
      <c r="G538" s="257">
        <f t="shared" si="45"/>
        <v>76.15384615384615</v>
      </c>
    </row>
    <row r="539" spans="1:7" s="60" customFormat="1" ht="16.5" customHeight="1">
      <c r="A539" s="21"/>
      <c r="B539" s="206"/>
      <c r="C539" s="14">
        <v>4123</v>
      </c>
      <c r="D539" s="15" t="s">
        <v>119</v>
      </c>
      <c r="E539" s="100">
        <v>1800</v>
      </c>
      <c r="F539" s="103">
        <v>1680</v>
      </c>
      <c r="G539" s="257">
        <f t="shared" si="45"/>
        <v>93.33333333333333</v>
      </c>
    </row>
    <row r="540" spans="1:7" s="60" customFormat="1" ht="16.5" customHeight="1">
      <c r="A540" s="21"/>
      <c r="B540" s="206"/>
      <c r="C540" s="14">
        <v>4125</v>
      </c>
      <c r="D540" s="15" t="s">
        <v>26</v>
      </c>
      <c r="E540" s="100">
        <v>1700</v>
      </c>
      <c r="F540" s="103">
        <v>1559.82</v>
      </c>
      <c r="G540" s="257">
        <f t="shared" si="45"/>
        <v>91.75411764705882</v>
      </c>
    </row>
    <row r="541" spans="1:7" s="60" customFormat="1" ht="16.5" customHeight="1">
      <c r="A541" s="21"/>
      <c r="B541" s="206"/>
      <c r="C541" s="14">
        <v>4129</v>
      </c>
      <c r="D541" s="15" t="s">
        <v>143</v>
      </c>
      <c r="E541" s="100">
        <v>3200</v>
      </c>
      <c r="F541" s="103">
        <v>3327.4</v>
      </c>
      <c r="G541" s="257">
        <f t="shared" si="45"/>
        <v>103.98125</v>
      </c>
    </row>
    <row r="542" spans="1:7" s="60" customFormat="1" ht="16.5" customHeight="1">
      <c r="A542" s="21"/>
      <c r="B542" s="67">
        <v>412</v>
      </c>
      <c r="C542" s="294" t="s">
        <v>120</v>
      </c>
      <c r="D542" s="293"/>
      <c r="E542" s="49">
        <f>E537+E538+E539+E540+E541</f>
        <v>10500</v>
      </c>
      <c r="F542" s="53">
        <f>F537+F538+F539+F540+F541</f>
        <v>9712.31</v>
      </c>
      <c r="G542" s="258">
        <f t="shared" si="45"/>
        <v>92.49819047619047</v>
      </c>
    </row>
    <row r="543" spans="1:7" s="60" customFormat="1" ht="7.5" customHeight="1">
      <c r="A543" s="21"/>
      <c r="B543" s="206"/>
      <c r="C543" s="292"/>
      <c r="D543" s="293"/>
      <c r="E543" s="19"/>
      <c r="F543" s="103"/>
      <c r="G543" s="257"/>
    </row>
    <row r="544" spans="1:7" s="60" customFormat="1" ht="16.5" customHeight="1">
      <c r="A544" s="21"/>
      <c r="B544" s="25"/>
      <c r="C544" s="14">
        <v>4131</v>
      </c>
      <c r="D544" s="15" t="s">
        <v>128</v>
      </c>
      <c r="E544" s="100">
        <v>8000</v>
      </c>
      <c r="F544" s="103">
        <v>3932.78</v>
      </c>
      <c r="G544" s="257">
        <f>F544/E544*100</f>
        <v>49.15975</v>
      </c>
    </row>
    <row r="545" spans="1:7" s="60" customFormat="1" ht="16.5" customHeight="1">
      <c r="A545" s="21"/>
      <c r="B545" s="206"/>
      <c r="C545" s="16">
        <v>4139</v>
      </c>
      <c r="D545" s="15" t="s">
        <v>30</v>
      </c>
      <c r="E545" s="100">
        <v>20000</v>
      </c>
      <c r="F545" s="103">
        <v>19979.59</v>
      </c>
      <c r="G545" s="257">
        <f>F545/E545*100</f>
        <v>99.89795000000001</v>
      </c>
    </row>
    <row r="546" spans="1:7" s="60" customFormat="1" ht="16.5" customHeight="1" thickBot="1">
      <c r="A546" s="21"/>
      <c r="B546" s="207">
        <v>413</v>
      </c>
      <c r="C546" s="295" t="s">
        <v>125</v>
      </c>
      <c r="D546" s="296"/>
      <c r="E546" s="102">
        <f>E544+E545</f>
        <v>28000</v>
      </c>
      <c r="F546" s="121">
        <f>F544+F545</f>
        <v>23912.37</v>
      </c>
      <c r="G546" s="263">
        <f>F546/E546*100</f>
        <v>85.40132142857142</v>
      </c>
    </row>
    <row r="547" spans="1:7" s="60" customFormat="1" ht="28.5" customHeight="1" thickBot="1" thickTop="1">
      <c r="A547" s="303" t="s">
        <v>152</v>
      </c>
      <c r="B547" s="304"/>
      <c r="C547" s="304"/>
      <c r="D547" s="305"/>
      <c r="E547" s="235">
        <f>E546+E542+E535</f>
        <v>84500</v>
      </c>
      <c r="F547" s="110">
        <f>F546+F542+F535</f>
        <v>77009.76</v>
      </c>
      <c r="G547" s="280">
        <f>F547/E547*100</f>
        <v>91.13581065088758</v>
      </c>
    </row>
    <row r="548" spans="1:7" s="60" customFormat="1" ht="30" customHeight="1" thickBot="1">
      <c r="A548" s="105">
        <v>17</v>
      </c>
      <c r="B548" s="298" t="s">
        <v>181</v>
      </c>
      <c r="C548" s="298"/>
      <c r="D548" s="298"/>
      <c r="E548" s="298"/>
      <c r="F548" s="299"/>
      <c r="G548" s="300"/>
    </row>
    <row r="549" spans="1:7" s="60" customFormat="1" ht="16.5" customHeight="1">
      <c r="A549" s="21"/>
      <c r="B549" s="205"/>
      <c r="C549" s="70">
        <v>4111</v>
      </c>
      <c r="D549" s="24" t="s">
        <v>43</v>
      </c>
      <c r="E549" s="99">
        <v>29000</v>
      </c>
      <c r="F549" s="104">
        <v>29856</v>
      </c>
      <c r="G549" s="257">
        <f aca="true" t="shared" si="46" ref="G549:G554">F549/E549*100</f>
        <v>102.95172413793104</v>
      </c>
    </row>
    <row r="550" spans="1:7" s="60" customFormat="1" ht="16.5" customHeight="1">
      <c r="A550" s="21"/>
      <c r="B550" s="206"/>
      <c r="C550" s="14">
        <v>4112</v>
      </c>
      <c r="D550" s="15" t="s">
        <v>23</v>
      </c>
      <c r="E550" s="100">
        <v>7000</v>
      </c>
      <c r="F550" s="103">
        <v>5040</v>
      </c>
      <c r="G550" s="257">
        <f t="shared" si="46"/>
        <v>72</v>
      </c>
    </row>
    <row r="551" spans="1:7" s="60" customFormat="1" ht="16.5" customHeight="1">
      <c r="A551" s="21"/>
      <c r="B551" s="206"/>
      <c r="C551" s="14">
        <v>4113</v>
      </c>
      <c r="D551" s="23" t="s">
        <v>116</v>
      </c>
      <c r="E551" s="100">
        <v>9000</v>
      </c>
      <c r="F551" s="103">
        <v>6825</v>
      </c>
      <c r="G551" s="257">
        <f t="shared" si="46"/>
        <v>75.83333333333333</v>
      </c>
    </row>
    <row r="552" spans="1:7" s="60" customFormat="1" ht="16.5" customHeight="1">
      <c r="A552" s="21"/>
      <c r="B552" s="206"/>
      <c r="C552" s="26">
        <v>4114</v>
      </c>
      <c r="D552" s="9" t="s">
        <v>117</v>
      </c>
      <c r="E552" s="100">
        <v>9000</v>
      </c>
      <c r="F552" s="103">
        <v>7875</v>
      </c>
      <c r="G552" s="257">
        <f t="shared" si="46"/>
        <v>87.5</v>
      </c>
    </row>
    <row r="553" spans="1:7" s="60" customFormat="1" ht="16.5" customHeight="1">
      <c r="A553" s="21"/>
      <c r="B553" s="206"/>
      <c r="C553" s="14">
        <v>4115</v>
      </c>
      <c r="D553" s="15" t="s">
        <v>16</v>
      </c>
      <c r="E553" s="100">
        <v>800</v>
      </c>
      <c r="F553" s="103">
        <v>518</v>
      </c>
      <c r="G553" s="257">
        <f t="shared" si="46"/>
        <v>64.75</v>
      </c>
    </row>
    <row r="554" spans="1:7" s="60" customFormat="1" ht="16.5" customHeight="1">
      <c r="A554" s="21"/>
      <c r="B554" s="67">
        <v>411</v>
      </c>
      <c r="C554" s="297" t="s">
        <v>118</v>
      </c>
      <c r="D554" s="293"/>
      <c r="E554" s="49">
        <f>E549+E550+E551+E552+E553</f>
        <v>54800</v>
      </c>
      <c r="F554" s="53">
        <f>F549+F550+F551+F552+F553</f>
        <v>50114</v>
      </c>
      <c r="G554" s="258">
        <f t="shared" si="46"/>
        <v>91.44890510948905</v>
      </c>
    </row>
    <row r="555" spans="1:7" s="60" customFormat="1" ht="9" customHeight="1">
      <c r="A555" s="21"/>
      <c r="B555" s="206"/>
      <c r="C555" s="292"/>
      <c r="D555" s="293"/>
      <c r="E555" s="101"/>
      <c r="F555" s="103"/>
      <c r="G555" s="257"/>
    </row>
    <row r="556" spans="1:7" s="60" customFormat="1" ht="16.5" customHeight="1">
      <c r="A556" s="21"/>
      <c r="B556" s="206"/>
      <c r="C556" s="14">
        <v>4121</v>
      </c>
      <c r="D556" s="15" t="s">
        <v>25</v>
      </c>
      <c r="E556" s="100">
        <v>2500</v>
      </c>
      <c r="F556" s="103">
        <v>2100</v>
      </c>
      <c r="G556" s="257">
        <f aca="true" t="shared" si="47" ref="G556:G561">F556/E556*100</f>
        <v>84</v>
      </c>
    </row>
    <row r="557" spans="1:7" s="60" customFormat="1" ht="16.5" customHeight="1">
      <c r="A557" s="21"/>
      <c r="B557" s="206"/>
      <c r="C557" s="14">
        <v>4122</v>
      </c>
      <c r="D557" s="15" t="s">
        <v>27</v>
      </c>
      <c r="E557" s="100">
        <v>1500</v>
      </c>
      <c r="F557" s="103">
        <v>1155</v>
      </c>
      <c r="G557" s="257">
        <f t="shared" si="47"/>
        <v>77</v>
      </c>
    </row>
    <row r="558" spans="1:7" s="60" customFormat="1" ht="16.5" customHeight="1">
      <c r="A558" s="21"/>
      <c r="B558" s="206"/>
      <c r="C558" s="14">
        <v>4123</v>
      </c>
      <c r="D558" s="15" t="s">
        <v>119</v>
      </c>
      <c r="E558" s="100">
        <v>2100</v>
      </c>
      <c r="F558" s="103">
        <v>0</v>
      </c>
      <c r="G558" s="257">
        <f t="shared" si="47"/>
        <v>0</v>
      </c>
    </row>
    <row r="559" spans="1:7" s="60" customFormat="1" ht="16.5" customHeight="1">
      <c r="A559" s="21"/>
      <c r="B559" s="206"/>
      <c r="C559" s="14">
        <v>4125</v>
      </c>
      <c r="D559" s="15" t="s">
        <v>26</v>
      </c>
      <c r="E559" s="100">
        <v>2500</v>
      </c>
      <c r="F559" s="103">
        <v>2100</v>
      </c>
      <c r="G559" s="257">
        <f t="shared" si="47"/>
        <v>84</v>
      </c>
    </row>
    <row r="560" spans="1:7" s="60" customFormat="1" ht="16.5" customHeight="1">
      <c r="A560" s="21"/>
      <c r="B560" s="206"/>
      <c r="C560" s="14">
        <v>4129</v>
      </c>
      <c r="D560" s="15" t="s">
        <v>28</v>
      </c>
      <c r="E560" s="100">
        <v>2500</v>
      </c>
      <c r="F560" s="103">
        <v>0</v>
      </c>
      <c r="G560" s="257">
        <f t="shared" si="47"/>
        <v>0</v>
      </c>
    </row>
    <row r="561" spans="1:7" s="60" customFormat="1" ht="14.25" customHeight="1">
      <c r="A561" s="21"/>
      <c r="B561" s="67">
        <v>412</v>
      </c>
      <c r="C561" s="294" t="s">
        <v>120</v>
      </c>
      <c r="D561" s="293"/>
      <c r="E561" s="49">
        <f>E556+E557+E558+E559+E560</f>
        <v>11100</v>
      </c>
      <c r="F561" s="53">
        <f>F556+F557+F558+F559+F560</f>
        <v>5355</v>
      </c>
      <c r="G561" s="258">
        <f t="shared" si="47"/>
        <v>48.24324324324324</v>
      </c>
    </row>
    <row r="562" spans="1:7" s="60" customFormat="1" ht="10.5" customHeight="1">
      <c r="A562" s="21"/>
      <c r="B562" s="25"/>
      <c r="C562" s="292"/>
      <c r="D562" s="293"/>
      <c r="E562" s="101"/>
      <c r="F562" s="103"/>
      <c r="G562" s="257"/>
    </row>
    <row r="563" spans="1:7" s="60" customFormat="1" ht="16.5" customHeight="1">
      <c r="A563" s="21"/>
      <c r="B563" s="206"/>
      <c r="C563" s="14">
        <v>4131</v>
      </c>
      <c r="D563" s="15" t="s">
        <v>128</v>
      </c>
      <c r="E563" s="100">
        <v>6000</v>
      </c>
      <c r="F563" s="103">
        <v>2368.16</v>
      </c>
      <c r="G563" s="257">
        <f>F563/E563*100</f>
        <v>39.46933333333333</v>
      </c>
    </row>
    <row r="564" spans="1:7" s="60" customFormat="1" ht="16.5" customHeight="1">
      <c r="A564" s="21"/>
      <c r="B564" s="206"/>
      <c r="C564" s="14">
        <v>4139</v>
      </c>
      <c r="D564" s="24" t="s">
        <v>30</v>
      </c>
      <c r="E564" s="113">
        <v>20000</v>
      </c>
      <c r="F564" s="103">
        <v>13845</v>
      </c>
      <c r="G564" s="257">
        <f>F564/E564*100</f>
        <v>69.22500000000001</v>
      </c>
    </row>
    <row r="565" spans="1:7" s="60" customFormat="1" ht="16.5" customHeight="1">
      <c r="A565" s="21"/>
      <c r="B565" s="67">
        <v>413</v>
      </c>
      <c r="C565" s="287" t="s">
        <v>125</v>
      </c>
      <c r="D565" s="320"/>
      <c r="E565" s="97">
        <f>E563+E564</f>
        <v>26000</v>
      </c>
      <c r="F565" s="97">
        <f>F563+F564</f>
        <v>16213.16</v>
      </c>
      <c r="G565" s="258">
        <f>F565/E565*100</f>
        <v>62.35830769230769</v>
      </c>
    </row>
    <row r="566" spans="1:7" s="60" customFormat="1" ht="8.25" customHeight="1">
      <c r="A566" s="21"/>
      <c r="B566" s="25"/>
      <c r="C566" s="292"/>
      <c r="D566" s="293"/>
      <c r="E566" s="97"/>
      <c r="F566" s="97"/>
      <c r="G566" s="258"/>
    </row>
    <row r="567" spans="1:7" s="60" customFormat="1" ht="16.5" customHeight="1">
      <c r="A567" s="21"/>
      <c r="B567" s="206"/>
      <c r="C567" s="14">
        <v>4161</v>
      </c>
      <c r="D567" s="15" t="s">
        <v>151</v>
      </c>
      <c r="E567" s="100">
        <v>255000</v>
      </c>
      <c r="F567" s="103">
        <v>272230</v>
      </c>
      <c r="G567" s="257">
        <f>F567/E567*100</f>
        <v>106.75686274509803</v>
      </c>
    </row>
    <row r="568" spans="1:7" s="60" customFormat="1" ht="16.5" customHeight="1" thickBot="1">
      <c r="A568" s="21"/>
      <c r="B568" s="207">
        <v>416</v>
      </c>
      <c r="C568" s="295" t="s">
        <v>31</v>
      </c>
      <c r="D568" s="296"/>
      <c r="E568" s="102">
        <f>E567</f>
        <v>255000</v>
      </c>
      <c r="F568" s="121">
        <f>F567</f>
        <v>272230</v>
      </c>
      <c r="G568" s="261">
        <f>F568/E568*100</f>
        <v>106.75686274509803</v>
      </c>
    </row>
    <row r="569" spans="1:7" s="60" customFormat="1" ht="24" customHeight="1" thickBot="1" thickTop="1">
      <c r="A569" s="303" t="s">
        <v>182</v>
      </c>
      <c r="B569" s="308"/>
      <c r="C569" s="308"/>
      <c r="D569" s="309"/>
      <c r="E569" s="116">
        <f>E565+E561+E554+E568</f>
        <v>346900</v>
      </c>
      <c r="F569" s="110">
        <f>F565+F561+F554+F568</f>
        <v>343912.16000000003</v>
      </c>
      <c r="G569" s="282">
        <f>F569/E569*100</f>
        <v>99.13870279619488</v>
      </c>
    </row>
    <row r="570" spans="1:7" s="60" customFormat="1" ht="15.75" customHeight="1">
      <c r="A570" s="58" t="s">
        <v>4</v>
      </c>
      <c r="B570" s="58" t="s">
        <v>64</v>
      </c>
      <c r="C570" s="59" t="s">
        <v>64</v>
      </c>
      <c r="D570" s="36" t="s">
        <v>3</v>
      </c>
      <c r="E570" s="92" t="s">
        <v>6</v>
      </c>
      <c r="F570" s="196" t="s">
        <v>65</v>
      </c>
      <c r="G570" s="255" t="s">
        <v>66</v>
      </c>
    </row>
    <row r="571" spans="1:7" s="60" customFormat="1" ht="12.75" customHeight="1" thickBot="1">
      <c r="A571" s="61" t="s">
        <v>5</v>
      </c>
      <c r="B571" s="61" t="s">
        <v>5</v>
      </c>
      <c r="C571" s="62" t="s">
        <v>5</v>
      </c>
      <c r="D571" s="37"/>
      <c r="E571" s="197">
        <v>2007</v>
      </c>
      <c r="F571" s="197">
        <v>2007</v>
      </c>
      <c r="G571" s="256"/>
    </row>
    <row r="572" spans="1:7" s="60" customFormat="1" ht="27" customHeight="1" thickBot="1">
      <c r="A572" s="105">
        <v>18</v>
      </c>
      <c r="B572" s="298" t="s">
        <v>183</v>
      </c>
      <c r="C572" s="298"/>
      <c r="D572" s="298"/>
      <c r="E572" s="298"/>
      <c r="F572" s="299"/>
      <c r="G572" s="300"/>
    </row>
    <row r="573" spans="1:7" s="60" customFormat="1" ht="16.5" customHeight="1">
      <c r="A573" s="21"/>
      <c r="B573" s="205"/>
      <c r="C573" s="70">
        <v>4111</v>
      </c>
      <c r="D573" s="24" t="s">
        <v>43</v>
      </c>
      <c r="E573" s="99">
        <v>69000</v>
      </c>
      <c r="F573" s="104">
        <v>66618.59</v>
      </c>
      <c r="G573" s="257">
        <f aca="true" t="shared" si="48" ref="G573:G578">F573/E573*100</f>
        <v>96.54868115942028</v>
      </c>
    </row>
    <row r="574" spans="1:7" s="60" customFormat="1" ht="16.5" customHeight="1">
      <c r="A574" s="21"/>
      <c r="B574" s="206"/>
      <c r="C574" s="14">
        <v>4112</v>
      </c>
      <c r="D574" s="15" t="s">
        <v>23</v>
      </c>
      <c r="E574" s="48">
        <v>13500</v>
      </c>
      <c r="F574" s="103">
        <v>12035.81</v>
      </c>
      <c r="G574" s="257">
        <f t="shared" si="48"/>
        <v>89.15414814814815</v>
      </c>
    </row>
    <row r="575" spans="1:7" s="60" customFormat="1" ht="16.5" customHeight="1">
      <c r="A575" s="21"/>
      <c r="B575" s="206"/>
      <c r="C575" s="14">
        <v>4113</v>
      </c>
      <c r="D575" s="23" t="s">
        <v>116</v>
      </c>
      <c r="E575" s="100">
        <v>18000</v>
      </c>
      <c r="F575" s="103">
        <v>18188.74</v>
      </c>
      <c r="G575" s="257">
        <f t="shared" si="48"/>
        <v>101.04855555555557</v>
      </c>
    </row>
    <row r="576" spans="1:7" s="9" customFormat="1" ht="16.5" customHeight="1">
      <c r="A576" s="21"/>
      <c r="B576" s="206"/>
      <c r="C576" s="26">
        <v>4114</v>
      </c>
      <c r="D576" s="9" t="s">
        <v>117</v>
      </c>
      <c r="E576" s="99">
        <v>16000</v>
      </c>
      <c r="F576" s="103">
        <v>16395.94</v>
      </c>
      <c r="G576" s="257">
        <f t="shared" si="48"/>
        <v>102.474625</v>
      </c>
    </row>
    <row r="577" spans="1:7" s="60" customFormat="1" ht="16.5" customHeight="1">
      <c r="A577" s="21"/>
      <c r="B577" s="206"/>
      <c r="C577" s="14">
        <v>4115</v>
      </c>
      <c r="D577" s="15" t="s">
        <v>16</v>
      </c>
      <c r="E577" s="99">
        <v>3000</v>
      </c>
      <c r="F577" s="103">
        <v>1805.28</v>
      </c>
      <c r="G577" s="257">
        <f t="shared" si="48"/>
        <v>60.175999999999995</v>
      </c>
    </row>
    <row r="578" spans="1:7" s="60" customFormat="1" ht="16.5" customHeight="1">
      <c r="A578" s="21"/>
      <c r="B578" s="67">
        <v>411</v>
      </c>
      <c r="C578" s="297" t="s">
        <v>118</v>
      </c>
      <c r="D578" s="293"/>
      <c r="E578" s="101">
        <f>E573+E574+E575+E576+E577</f>
        <v>119500</v>
      </c>
      <c r="F578" s="97">
        <f>F573+F574+F575+F576+F577</f>
        <v>115044.36</v>
      </c>
      <c r="G578" s="258">
        <f t="shared" si="48"/>
        <v>96.27143096234309</v>
      </c>
    </row>
    <row r="579" spans="1:7" s="60" customFormat="1" ht="7.5" customHeight="1">
      <c r="A579" s="21"/>
      <c r="B579" s="206"/>
      <c r="C579" s="292"/>
      <c r="D579" s="293"/>
      <c r="E579" s="27"/>
      <c r="F579" s="103"/>
      <c r="G579" s="257"/>
    </row>
    <row r="580" spans="1:7" s="60" customFormat="1" ht="16.5" customHeight="1">
      <c r="A580" s="21"/>
      <c r="B580" s="206"/>
      <c r="C580" s="14">
        <v>4121</v>
      </c>
      <c r="D580" s="15" t="s">
        <v>25</v>
      </c>
      <c r="E580" s="100">
        <v>5300</v>
      </c>
      <c r="F580" s="103">
        <v>4450</v>
      </c>
      <c r="G580" s="257">
        <f aca="true" t="shared" si="49" ref="G580:G585">F580/E580*100</f>
        <v>83.9622641509434</v>
      </c>
    </row>
    <row r="581" spans="1:7" s="60" customFormat="1" ht="16.5" customHeight="1">
      <c r="A581" s="21"/>
      <c r="B581" s="206"/>
      <c r="C581" s="14">
        <v>4122</v>
      </c>
      <c r="D581" s="15" t="s">
        <v>27</v>
      </c>
      <c r="E581" s="100">
        <v>2600</v>
      </c>
      <c r="F581" s="103">
        <v>2450</v>
      </c>
      <c r="G581" s="257">
        <f t="shared" si="49"/>
        <v>94.23076923076923</v>
      </c>
    </row>
    <row r="582" spans="1:7" s="60" customFormat="1" ht="16.5" customHeight="1">
      <c r="A582" s="21"/>
      <c r="B582" s="206"/>
      <c r="C582" s="14">
        <v>4123</v>
      </c>
      <c r="D582" s="15" t="s">
        <v>119</v>
      </c>
      <c r="E582" s="100">
        <v>4400</v>
      </c>
      <c r="F582" s="103">
        <v>4520</v>
      </c>
      <c r="G582" s="257">
        <f t="shared" si="49"/>
        <v>102.72727272727273</v>
      </c>
    </row>
    <row r="583" spans="1:7" s="60" customFormat="1" ht="16.5" customHeight="1">
      <c r="A583" s="21"/>
      <c r="B583" s="206"/>
      <c r="C583" s="14">
        <v>4125</v>
      </c>
      <c r="D583" s="15" t="s">
        <v>26</v>
      </c>
      <c r="E583" s="100">
        <v>4500</v>
      </c>
      <c r="F583" s="103">
        <v>4575</v>
      </c>
      <c r="G583" s="257">
        <f t="shared" si="49"/>
        <v>101.66666666666666</v>
      </c>
    </row>
    <row r="584" spans="1:7" s="60" customFormat="1" ht="16.5" customHeight="1">
      <c r="A584" s="21"/>
      <c r="B584" s="206"/>
      <c r="C584" s="14">
        <v>4129</v>
      </c>
      <c r="D584" s="15" t="s">
        <v>28</v>
      </c>
      <c r="E584" s="100">
        <v>5000</v>
      </c>
      <c r="F584" s="103">
        <v>4104.58</v>
      </c>
      <c r="G584" s="257">
        <f t="shared" si="49"/>
        <v>82.0916</v>
      </c>
    </row>
    <row r="585" spans="1:7" s="60" customFormat="1" ht="16.5" customHeight="1">
      <c r="A585" s="21"/>
      <c r="B585" s="67">
        <v>412</v>
      </c>
      <c r="C585" s="294" t="s">
        <v>120</v>
      </c>
      <c r="D585" s="293"/>
      <c r="E585" s="49">
        <f>E580+E581+E582+E583+E584</f>
        <v>21800</v>
      </c>
      <c r="F585" s="53">
        <f>F580+F581+F582+F583+F584</f>
        <v>20099.58</v>
      </c>
      <c r="G585" s="258">
        <f t="shared" si="49"/>
        <v>92.19990825688075</v>
      </c>
    </row>
    <row r="586" spans="1:7" s="60" customFormat="1" ht="9" customHeight="1">
      <c r="A586" s="21"/>
      <c r="B586" s="206"/>
      <c r="C586" s="292"/>
      <c r="D586" s="293"/>
      <c r="E586" s="19"/>
      <c r="F586" s="103"/>
      <c r="G586" s="257"/>
    </row>
    <row r="587" spans="1:7" s="60" customFormat="1" ht="16.5" customHeight="1">
      <c r="A587" s="21"/>
      <c r="B587" s="206"/>
      <c r="C587" s="14">
        <v>4131</v>
      </c>
      <c r="D587" s="15" t="s">
        <v>128</v>
      </c>
      <c r="E587" s="100">
        <v>40000</v>
      </c>
      <c r="F587" s="103">
        <v>34051.57</v>
      </c>
      <c r="G587" s="257">
        <f>F587/E587*100</f>
        <v>85.128925</v>
      </c>
    </row>
    <row r="588" spans="1:7" s="60" customFormat="1" ht="16.5" customHeight="1">
      <c r="A588" s="21"/>
      <c r="B588" s="206"/>
      <c r="C588" s="16">
        <v>4139</v>
      </c>
      <c r="D588" s="15" t="s">
        <v>30</v>
      </c>
      <c r="E588" s="99">
        <v>20000</v>
      </c>
      <c r="F588" s="103">
        <v>1850.82</v>
      </c>
      <c r="G588" s="257">
        <f>F588/E588*100</f>
        <v>9.2541</v>
      </c>
    </row>
    <row r="589" spans="1:7" s="60" customFormat="1" ht="16.5" customHeight="1" thickBot="1">
      <c r="A589" s="21"/>
      <c r="B589" s="207">
        <v>413</v>
      </c>
      <c r="C589" s="295" t="s">
        <v>125</v>
      </c>
      <c r="D589" s="296"/>
      <c r="E589" s="101">
        <f>E587+E588</f>
        <v>60000</v>
      </c>
      <c r="F589" s="97">
        <f>F587+F588</f>
        <v>35902.39</v>
      </c>
      <c r="G589" s="258">
        <f>F589/E589*100</f>
        <v>59.83731666666666</v>
      </c>
    </row>
    <row r="590" spans="1:7" s="60" customFormat="1" ht="33.75" customHeight="1" thickBot="1" thickTop="1">
      <c r="A590" s="285" t="s">
        <v>184</v>
      </c>
      <c r="B590" s="314"/>
      <c r="C590" s="314"/>
      <c r="D590" s="315"/>
      <c r="E590" s="236">
        <f>E589+E585+E578</f>
        <v>201300</v>
      </c>
      <c r="F590" s="237">
        <f>F589+F585+F578</f>
        <v>171046.33000000002</v>
      </c>
      <c r="G590" s="280">
        <f>F590/E590*100</f>
        <v>84.97085444610035</v>
      </c>
    </row>
    <row r="591" spans="1:7" s="60" customFormat="1" ht="33.75" customHeight="1" thickBot="1">
      <c r="A591" s="105">
        <v>19</v>
      </c>
      <c r="B591" s="298" t="s">
        <v>185</v>
      </c>
      <c r="C591" s="298"/>
      <c r="D591" s="298"/>
      <c r="E591" s="298"/>
      <c r="F591" s="299"/>
      <c r="G591" s="300"/>
    </row>
    <row r="592" spans="1:7" s="60" customFormat="1" ht="16.5" customHeight="1">
      <c r="A592" s="21"/>
      <c r="B592" s="205"/>
      <c r="C592" s="70">
        <v>4111</v>
      </c>
      <c r="D592" s="24" t="s">
        <v>43</v>
      </c>
      <c r="E592" s="99">
        <v>315000</v>
      </c>
      <c r="F592" s="104">
        <v>307741.22</v>
      </c>
      <c r="G592" s="257">
        <f aca="true" t="shared" si="50" ref="G592:G597">F592/E592*100</f>
        <v>97.69562539682539</v>
      </c>
    </row>
    <row r="593" spans="1:7" s="60" customFormat="1" ht="16.5" customHeight="1">
      <c r="A593" s="21"/>
      <c r="B593" s="206"/>
      <c r="C593" s="14">
        <v>4112</v>
      </c>
      <c r="D593" s="15" t="s">
        <v>23</v>
      </c>
      <c r="E593" s="48">
        <v>59000</v>
      </c>
      <c r="F593" s="103">
        <v>57297.7</v>
      </c>
      <c r="G593" s="257">
        <f t="shared" si="50"/>
        <v>97.11474576271186</v>
      </c>
    </row>
    <row r="594" spans="1:7" s="60" customFormat="1" ht="16.5" customHeight="1">
      <c r="A594" s="21"/>
      <c r="B594" s="206"/>
      <c r="C594" s="14">
        <v>4113</v>
      </c>
      <c r="D594" s="23" t="s">
        <v>116</v>
      </c>
      <c r="E594" s="100">
        <v>88000</v>
      </c>
      <c r="F594" s="103">
        <v>86141.27</v>
      </c>
      <c r="G594" s="257">
        <f t="shared" si="50"/>
        <v>97.88780681818182</v>
      </c>
    </row>
    <row r="595" spans="1:7" s="60" customFormat="1" ht="16.5" customHeight="1">
      <c r="A595" s="21"/>
      <c r="B595" s="206"/>
      <c r="C595" s="26">
        <v>4114</v>
      </c>
      <c r="D595" s="9" t="s">
        <v>117</v>
      </c>
      <c r="E595" s="99">
        <v>77000</v>
      </c>
      <c r="F595" s="103">
        <v>74063.52</v>
      </c>
      <c r="G595" s="257">
        <f t="shared" si="50"/>
        <v>96.18638961038961</v>
      </c>
    </row>
    <row r="596" spans="1:7" s="60" customFormat="1" ht="16.5" customHeight="1">
      <c r="A596" s="21"/>
      <c r="B596" s="206"/>
      <c r="C596" s="14">
        <v>4115</v>
      </c>
      <c r="D596" s="15" t="s">
        <v>16</v>
      </c>
      <c r="E596" s="99">
        <v>9800</v>
      </c>
      <c r="F596" s="103">
        <v>9818.07</v>
      </c>
      <c r="G596" s="257">
        <f t="shared" si="50"/>
        <v>100.18438775510204</v>
      </c>
    </row>
    <row r="597" spans="1:7" s="60" customFormat="1" ht="16.5" customHeight="1">
      <c r="A597" s="21"/>
      <c r="B597" s="67">
        <v>411</v>
      </c>
      <c r="C597" s="297" t="s">
        <v>118</v>
      </c>
      <c r="D597" s="293"/>
      <c r="E597" s="101">
        <f>E592+E593+E594+E595+E596</f>
        <v>548800</v>
      </c>
      <c r="F597" s="97">
        <f>F592+F593+F594+F595+F596</f>
        <v>535061.7799999999</v>
      </c>
      <c r="G597" s="258">
        <f t="shared" si="50"/>
        <v>97.4966800291545</v>
      </c>
    </row>
    <row r="598" spans="1:7" s="60" customFormat="1" ht="9.75" customHeight="1">
      <c r="A598" s="21"/>
      <c r="B598" s="206"/>
      <c r="C598" s="292"/>
      <c r="D598" s="293"/>
      <c r="E598" s="19"/>
      <c r="F598" s="103"/>
      <c r="G598" s="257"/>
    </row>
    <row r="599" spans="1:7" s="60" customFormat="1" ht="16.5" customHeight="1">
      <c r="A599" s="21"/>
      <c r="B599" s="206"/>
      <c r="C599" s="14">
        <v>4121</v>
      </c>
      <c r="D599" s="15" t="s">
        <v>25</v>
      </c>
      <c r="E599" s="100">
        <v>32000</v>
      </c>
      <c r="F599" s="103">
        <v>29123.19</v>
      </c>
      <c r="G599" s="257">
        <f aca="true" t="shared" si="51" ref="G599:G604">F599/E599*100</f>
        <v>91.00996875</v>
      </c>
    </row>
    <row r="600" spans="1:7" s="60" customFormat="1" ht="16.5" customHeight="1">
      <c r="A600" s="21"/>
      <c r="B600" s="206"/>
      <c r="C600" s="14">
        <v>4122</v>
      </c>
      <c r="D600" s="15" t="s">
        <v>27</v>
      </c>
      <c r="E600" s="100">
        <v>15500</v>
      </c>
      <c r="F600" s="103">
        <v>14767.5</v>
      </c>
      <c r="G600" s="257">
        <f t="shared" si="51"/>
        <v>95.2741935483871</v>
      </c>
    </row>
    <row r="601" spans="1:7" s="60" customFormat="1" ht="16.5" customHeight="1">
      <c r="A601" s="21"/>
      <c r="B601" s="206"/>
      <c r="C601" s="14">
        <v>4123</v>
      </c>
      <c r="D601" s="15" t="s">
        <v>119</v>
      </c>
      <c r="E601" s="100">
        <v>27700</v>
      </c>
      <c r="F601" s="103">
        <v>21600</v>
      </c>
      <c r="G601" s="257">
        <f t="shared" si="51"/>
        <v>77.9783393501805</v>
      </c>
    </row>
    <row r="602" spans="1:7" s="60" customFormat="1" ht="16.5" customHeight="1">
      <c r="A602" s="21"/>
      <c r="B602" s="206"/>
      <c r="C602" s="14">
        <v>4125</v>
      </c>
      <c r="D602" s="15" t="s">
        <v>26</v>
      </c>
      <c r="E602" s="100">
        <v>25800</v>
      </c>
      <c r="F602" s="103">
        <v>24553.53</v>
      </c>
      <c r="G602" s="257">
        <f t="shared" si="51"/>
        <v>95.16872093023255</v>
      </c>
    </row>
    <row r="603" spans="1:7" s="60" customFormat="1" ht="16.5" customHeight="1">
      <c r="A603" s="21"/>
      <c r="B603" s="206"/>
      <c r="C603" s="64">
        <v>4129</v>
      </c>
      <c r="D603" s="30" t="s">
        <v>143</v>
      </c>
      <c r="E603" s="100">
        <v>6500</v>
      </c>
      <c r="F603" s="103">
        <v>3050</v>
      </c>
      <c r="G603" s="257">
        <f t="shared" si="51"/>
        <v>46.92307692307692</v>
      </c>
    </row>
    <row r="604" spans="1:7" s="60" customFormat="1" ht="16.5" customHeight="1">
      <c r="A604" s="21"/>
      <c r="B604" s="67">
        <v>412</v>
      </c>
      <c r="C604" s="294" t="s">
        <v>120</v>
      </c>
      <c r="D604" s="293"/>
      <c r="E604" s="96">
        <f>E599+E600+E601+E602+E603</f>
        <v>107500</v>
      </c>
      <c r="F604" s="97">
        <f>F599+F600+F601+F602+F603</f>
        <v>93094.22</v>
      </c>
      <c r="G604" s="258">
        <f t="shared" si="51"/>
        <v>86.59927441860465</v>
      </c>
    </row>
    <row r="605" spans="1:7" s="60" customFormat="1" ht="9.75" customHeight="1">
      <c r="A605" s="21"/>
      <c r="B605" s="206"/>
      <c r="C605" s="292"/>
      <c r="D605" s="293"/>
      <c r="E605" s="119"/>
      <c r="F605" s="103"/>
      <c r="G605" s="257"/>
    </row>
    <row r="606" spans="1:7" s="60" customFormat="1" ht="16.5" customHeight="1">
      <c r="A606" s="21"/>
      <c r="B606" s="25"/>
      <c r="C606" s="70">
        <v>4131</v>
      </c>
      <c r="D606" s="24" t="s">
        <v>128</v>
      </c>
      <c r="E606" s="100">
        <v>10000</v>
      </c>
      <c r="F606" s="103">
        <v>6971.53</v>
      </c>
      <c r="G606" s="257">
        <f aca="true" t="shared" si="52" ref="G606:G611">F606/E606*100</f>
        <v>69.7153</v>
      </c>
    </row>
    <row r="607" spans="1:7" s="60" customFormat="1" ht="15" customHeight="1">
      <c r="A607" s="21"/>
      <c r="B607" s="206"/>
      <c r="C607" s="64">
        <v>4132</v>
      </c>
      <c r="D607" s="15" t="s">
        <v>122</v>
      </c>
      <c r="E607" s="100">
        <v>3000</v>
      </c>
      <c r="F607" s="103">
        <v>1664.24</v>
      </c>
      <c r="G607" s="257">
        <f t="shared" si="52"/>
        <v>55.47466666666667</v>
      </c>
    </row>
    <row r="608" spans="1:7" s="60" customFormat="1" ht="15" customHeight="1">
      <c r="A608" s="21"/>
      <c r="B608" s="206"/>
      <c r="C608" s="14">
        <v>4135</v>
      </c>
      <c r="D608" s="15" t="s">
        <v>124</v>
      </c>
      <c r="E608" s="100">
        <v>19000</v>
      </c>
      <c r="F608" s="103">
        <v>13535.26</v>
      </c>
      <c r="G608" s="257">
        <f t="shared" si="52"/>
        <v>71.2382105263158</v>
      </c>
    </row>
    <row r="609" spans="1:7" s="60" customFormat="1" ht="16.5" customHeight="1">
      <c r="A609" s="21"/>
      <c r="B609" s="206"/>
      <c r="C609" s="16">
        <v>4139</v>
      </c>
      <c r="D609" s="15" t="s">
        <v>30</v>
      </c>
      <c r="E609" s="100">
        <v>8000</v>
      </c>
      <c r="F609" s="103">
        <v>6942.56</v>
      </c>
      <c r="G609" s="257">
        <f t="shared" si="52"/>
        <v>86.78200000000001</v>
      </c>
    </row>
    <row r="610" spans="1:7" s="60" customFormat="1" ht="16.5" customHeight="1" thickBot="1">
      <c r="A610" s="76"/>
      <c r="B610" s="207">
        <v>413</v>
      </c>
      <c r="C610" s="295" t="s">
        <v>125</v>
      </c>
      <c r="D610" s="296"/>
      <c r="E610" s="111">
        <f>SUM(E606:E609)</f>
        <v>40000</v>
      </c>
      <c r="F610" s="111">
        <f>SUM(F606:F609)</f>
        <v>29113.59</v>
      </c>
      <c r="G610" s="259">
        <f t="shared" si="52"/>
        <v>72.783975</v>
      </c>
    </row>
    <row r="611" spans="1:7" s="60" customFormat="1" ht="21.75" customHeight="1" thickBot="1" thickTop="1">
      <c r="A611" s="303" t="s">
        <v>153</v>
      </c>
      <c r="B611" s="322"/>
      <c r="C611" s="322"/>
      <c r="D611" s="323"/>
      <c r="E611" s="109">
        <f>E610+E604+E597</f>
        <v>696300</v>
      </c>
      <c r="F611" s="117">
        <f>F610+F604+F597</f>
        <v>657269.5899999999</v>
      </c>
      <c r="G611" s="279">
        <f t="shared" si="52"/>
        <v>94.39459859256065</v>
      </c>
    </row>
    <row r="612" spans="1:7" s="60" customFormat="1" ht="15.75" customHeight="1">
      <c r="A612" s="58" t="s">
        <v>4</v>
      </c>
      <c r="B612" s="58" t="s">
        <v>64</v>
      </c>
      <c r="C612" s="59" t="s">
        <v>64</v>
      </c>
      <c r="D612" s="36" t="s">
        <v>3</v>
      </c>
      <c r="E612" s="92" t="s">
        <v>6</v>
      </c>
      <c r="F612" s="196" t="s">
        <v>65</v>
      </c>
      <c r="G612" s="255" t="s">
        <v>66</v>
      </c>
    </row>
    <row r="613" spans="1:7" s="60" customFormat="1" ht="12.75" customHeight="1" thickBot="1">
      <c r="A613" s="61" t="s">
        <v>5</v>
      </c>
      <c r="B613" s="61" t="s">
        <v>5</v>
      </c>
      <c r="C613" s="62" t="s">
        <v>5</v>
      </c>
      <c r="D613" s="37"/>
      <c r="E613" s="197">
        <v>2007</v>
      </c>
      <c r="F613" s="197">
        <v>2007</v>
      </c>
      <c r="G613" s="256"/>
    </row>
    <row r="614" spans="1:7" s="60" customFormat="1" ht="40.5" customHeight="1" thickBot="1">
      <c r="A614" s="105">
        <v>20</v>
      </c>
      <c r="B614" s="298" t="s">
        <v>186</v>
      </c>
      <c r="C614" s="298"/>
      <c r="D614" s="298"/>
      <c r="E614" s="298"/>
      <c r="F614" s="299"/>
      <c r="G614" s="300"/>
    </row>
    <row r="615" spans="1:7" s="60" customFormat="1" ht="15.75" customHeight="1">
      <c r="A615" s="21"/>
      <c r="B615" s="205"/>
      <c r="C615" s="70">
        <v>4111</v>
      </c>
      <c r="D615" s="24" t="s">
        <v>43</v>
      </c>
      <c r="E615" s="99">
        <v>222000</v>
      </c>
      <c r="F615" s="104">
        <v>216933.48</v>
      </c>
      <c r="G615" s="257">
        <f aca="true" t="shared" si="53" ref="G615:G620">F615/E615*100</f>
        <v>97.71778378378379</v>
      </c>
    </row>
    <row r="616" spans="1:7" s="60" customFormat="1" ht="15.75" customHeight="1">
      <c r="A616" s="21"/>
      <c r="B616" s="206"/>
      <c r="C616" s="14">
        <v>4112</v>
      </c>
      <c r="D616" s="15" t="s">
        <v>23</v>
      </c>
      <c r="E616" s="48">
        <v>44000</v>
      </c>
      <c r="F616" s="103">
        <v>41222.47</v>
      </c>
      <c r="G616" s="257">
        <f t="shared" si="53"/>
        <v>93.68743181818182</v>
      </c>
    </row>
    <row r="617" spans="1:7" s="60" customFormat="1" ht="15.75" customHeight="1">
      <c r="A617" s="21"/>
      <c r="B617" s="206"/>
      <c r="C617" s="14">
        <v>4113</v>
      </c>
      <c r="D617" s="23" t="s">
        <v>116</v>
      </c>
      <c r="E617" s="100">
        <v>62000</v>
      </c>
      <c r="F617" s="103">
        <v>62091.19</v>
      </c>
      <c r="G617" s="257">
        <f t="shared" si="53"/>
        <v>100.1470806451613</v>
      </c>
    </row>
    <row r="618" spans="1:7" s="60" customFormat="1" ht="15.75" customHeight="1">
      <c r="A618" s="21"/>
      <c r="B618" s="206"/>
      <c r="C618" s="26">
        <v>4114</v>
      </c>
      <c r="D618" s="9" t="s">
        <v>117</v>
      </c>
      <c r="E618" s="99">
        <v>54000</v>
      </c>
      <c r="F618" s="103">
        <v>50792.07</v>
      </c>
      <c r="G618" s="257">
        <f t="shared" si="53"/>
        <v>94.05938888888889</v>
      </c>
    </row>
    <row r="619" spans="1:7" s="60" customFormat="1" ht="15.75" customHeight="1">
      <c r="A619" s="21"/>
      <c r="B619" s="206"/>
      <c r="C619" s="14">
        <v>4115</v>
      </c>
      <c r="D619" s="15" t="s">
        <v>16</v>
      </c>
      <c r="E619" s="99">
        <v>8000</v>
      </c>
      <c r="F619" s="103">
        <v>6234.97</v>
      </c>
      <c r="G619" s="257">
        <f t="shared" si="53"/>
        <v>77.93712500000001</v>
      </c>
    </row>
    <row r="620" spans="1:7" s="60" customFormat="1" ht="15.75" customHeight="1">
      <c r="A620" s="21"/>
      <c r="B620" s="67">
        <v>411</v>
      </c>
      <c r="C620" s="297" t="s">
        <v>118</v>
      </c>
      <c r="D620" s="293"/>
      <c r="E620" s="101">
        <f>E615+E616+E617+E618+E619</f>
        <v>390000</v>
      </c>
      <c r="F620" s="97">
        <f>F615+F616+F617+F618+F619</f>
        <v>377274.18</v>
      </c>
      <c r="G620" s="258">
        <f t="shared" si="53"/>
        <v>96.73696923076923</v>
      </c>
    </row>
    <row r="621" spans="1:7" s="60" customFormat="1" ht="7.5" customHeight="1">
      <c r="A621" s="21"/>
      <c r="B621" s="206"/>
      <c r="C621" s="292"/>
      <c r="D621" s="293"/>
      <c r="E621" s="119"/>
      <c r="F621" s="103"/>
      <c r="G621" s="257"/>
    </row>
    <row r="622" spans="1:7" s="60" customFormat="1" ht="15.75" customHeight="1">
      <c r="A622" s="21"/>
      <c r="B622" s="206"/>
      <c r="C622" s="14">
        <v>4121</v>
      </c>
      <c r="D622" s="15" t="s">
        <v>25</v>
      </c>
      <c r="E622" s="100">
        <v>15000</v>
      </c>
      <c r="F622" s="103">
        <v>13892.77</v>
      </c>
      <c r="G622" s="257">
        <f aca="true" t="shared" si="54" ref="G622:G627">F622/E622*100</f>
        <v>92.61846666666666</v>
      </c>
    </row>
    <row r="623" spans="1:7" s="60" customFormat="1" ht="15.75" customHeight="1">
      <c r="A623" s="21"/>
      <c r="B623" s="206"/>
      <c r="C623" s="14">
        <v>4122</v>
      </c>
      <c r="D623" s="15" t="s">
        <v>27</v>
      </c>
      <c r="E623" s="100">
        <v>7500</v>
      </c>
      <c r="F623" s="103">
        <v>7095</v>
      </c>
      <c r="G623" s="257">
        <f t="shared" si="54"/>
        <v>94.6</v>
      </c>
    </row>
    <row r="624" spans="1:7" s="60" customFormat="1" ht="15.75" customHeight="1">
      <c r="A624" s="21"/>
      <c r="B624" s="206"/>
      <c r="C624" s="14">
        <v>4123</v>
      </c>
      <c r="D624" s="15" t="s">
        <v>119</v>
      </c>
      <c r="E624" s="100">
        <v>13000</v>
      </c>
      <c r="F624" s="103">
        <v>10800</v>
      </c>
      <c r="G624" s="257">
        <f t="shared" si="54"/>
        <v>83.07692307692308</v>
      </c>
    </row>
    <row r="625" spans="1:7" s="60" customFormat="1" ht="15.75" customHeight="1">
      <c r="A625" s="21"/>
      <c r="B625" s="206"/>
      <c r="C625" s="14">
        <v>4125</v>
      </c>
      <c r="D625" s="15" t="s">
        <v>26</v>
      </c>
      <c r="E625" s="100">
        <v>12000</v>
      </c>
      <c r="F625" s="103">
        <v>11226.97</v>
      </c>
      <c r="G625" s="257">
        <f t="shared" si="54"/>
        <v>93.55808333333333</v>
      </c>
    </row>
    <row r="626" spans="1:7" s="60" customFormat="1" ht="15.75" customHeight="1">
      <c r="A626" s="21"/>
      <c r="B626" s="206"/>
      <c r="C626" s="14">
        <v>4129</v>
      </c>
      <c r="D626" s="15" t="s">
        <v>28</v>
      </c>
      <c r="E626" s="100">
        <v>2000</v>
      </c>
      <c r="F626" s="103">
        <v>855</v>
      </c>
      <c r="G626" s="257">
        <f t="shared" si="54"/>
        <v>42.75</v>
      </c>
    </row>
    <row r="627" spans="1:7" s="60" customFormat="1" ht="15.75" customHeight="1">
      <c r="A627" s="21"/>
      <c r="B627" s="67">
        <v>412</v>
      </c>
      <c r="C627" s="294" t="s">
        <v>120</v>
      </c>
      <c r="D627" s="293"/>
      <c r="E627" s="101">
        <f>E622+E623+E624+E625+E626</f>
        <v>49500</v>
      </c>
      <c r="F627" s="97">
        <f>F622+F623+F624+F625+F626</f>
        <v>43869.74</v>
      </c>
      <c r="G627" s="258">
        <f t="shared" si="54"/>
        <v>88.62573737373737</v>
      </c>
    </row>
    <row r="628" spans="1:7" s="60" customFormat="1" ht="9" customHeight="1">
      <c r="A628" s="21"/>
      <c r="B628" s="25"/>
      <c r="C628" s="292"/>
      <c r="D628" s="293"/>
      <c r="E628" s="19"/>
      <c r="F628" s="103"/>
      <c r="G628" s="257"/>
    </row>
    <row r="629" spans="1:7" s="60" customFormat="1" ht="15.75" customHeight="1">
      <c r="A629" s="21"/>
      <c r="B629" s="206"/>
      <c r="C629" s="14">
        <v>4131</v>
      </c>
      <c r="D629" s="15" t="s">
        <v>128</v>
      </c>
      <c r="E629" s="100">
        <v>13300</v>
      </c>
      <c r="F629" s="103">
        <v>9056.03</v>
      </c>
      <c r="G629" s="257">
        <f aca="true" t="shared" si="55" ref="G629:G634">F629/E629*100</f>
        <v>68.09045112781955</v>
      </c>
    </row>
    <row r="630" spans="1:7" s="60" customFormat="1" ht="15.75" customHeight="1">
      <c r="A630" s="21"/>
      <c r="B630" s="206"/>
      <c r="C630" s="64">
        <v>4132</v>
      </c>
      <c r="D630" s="15" t="s">
        <v>122</v>
      </c>
      <c r="E630" s="100">
        <v>2500</v>
      </c>
      <c r="F630" s="103">
        <v>2314.5</v>
      </c>
      <c r="G630" s="257">
        <f t="shared" si="55"/>
        <v>92.58</v>
      </c>
    </row>
    <row r="631" spans="1:7" s="60" customFormat="1" ht="15.75" customHeight="1">
      <c r="A631" s="21"/>
      <c r="B631" s="206"/>
      <c r="C631" s="14">
        <v>4135</v>
      </c>
      <c r="D631" s="15" t="s">
        <v>124</v>
      </c>
      <c r="E631" s="100">
        <v>12000</v>
      </c>
      <c r="F631" s="103">
        <v>10412.61</v>
      </c>
      <c r="G631" s="257">
        <f t="shared" si="55"/>
        <v>86.77175</v>
      </c>
    </row>
    <row r="632" spans="1:7" s="60" customFormat="1" ht="15.75" customHeight="1">
      <c r="A632" s="21"/>
      <c r="B632" s="206"/>
      <c r="C632" s="14">
        <v>4139</v>
      </c>
      <c r="D632" s="238" t="s">
        <v>30</v>
      </c>
      <c r="E632" s="113">
        <v>860000</v>
      </c>
      <c r="F632" s="103">
        <v>167796.77</v>
      </c>
      <c r="G632" s="257">
        <f t="shared" si="55"/>
        <v>19.511252325581392</v>
      </c>
    </row>
    <row r="633" spans="1:7" s="60" customFormat="1" ht="15.75" customHeight="1" thickBot="1">
      <c r="A633" s="21"/>
      <c r="B633" s="207">
        <v>413</v>
      </c>
      <c r="C633" s="306" t="s">
        <v>125</v>
      </c>
      <c r="D633" s="307"/>
      <c r="E633" s="101">
        <f>E629+E630+E631+E632</f>
        <v>887800</v>
      </c>
      <c r="F633" s="97">
        <f>F629+F630+F631+F632</f>
        <v>189579.90999999997</v>
      </c>
      <c r="G633" s="263">
        <f t="shared" si="55"/>
        <v>21.35389840054066</v>
      </c>
    </row>
    <row r="634" spans="1:7" s="60" customFormat="1" ht="30" customHeight="1" thickBot="1" thickTop="1">
      <c r="A634" s="285" t="s">
        <v>154</v>
      </c>
      <c r="B634" s="314"/>
      <c r="C634" s="314"/>
      <c r="D634" s="315"/>
      <c r="E634" s="116">
        <f>E633+E627+E620</f>
        <v>1327300</v>
      </c>
      <c r="F634" s="110">
        <f>F633+F627+F620</f>
        <v>610723.83</v>
      </c>
      <c r="G634" s="281">
        <f t="shared" si="55"/>
        <v>46.01249378437429</v>
      </c>
    </row>
    <row r="635" spans="1:7" s="60" customFormat="1" ht="28.5" customHeight="1" thickBot="1">
      <c r="A635" s="105">
        <v>21</v>
      </c>
      <c r="B635" s="298" t="s">
        <v>187</v>
      </c>
      <c r="C635" s="298"/>
      <c r="D635" s="298"/>
      <c r="E635" s="298"/>
      <c r="F635" s="299"/>
      <c r="G635" s="300"/>
    </row>
    <row r="636" spans="1:7" s="60" customFormat="1" ht="15.75" customHeight="1">
      <c r="A636" s="21"/>
      <c r="B636" s="209"/>
      <c r="C636" s="70">
        <v>4111</v>
      </c>
      <c r="D636" s="24" t="s">
        <v>43</v>
      </c>
      <c r="E636" s="99">
        <v>242000</v>
      </c>
      <c r="F636" s="104">
        <v>245280.25</v>
      </c>
      <c r="G636" s="257">
        <f aca="true" t="shared" si="56" ref="G636:G641">F636/E636*100</f>
        <v>101.35547520661157</v>
      </c>
    </row>
    <row r="637" spans="1:7" s="60" customFormat="1" ht="15.75" customHeight="1">
      <c r="A637" s="21"/>
      <c r="B637" s="210"/>
      <c r="C637" s="14">
        <v>4112</v>
      </c>
      <c r="D637" s="15" t="s">
        <v>23</v>
      </c>
      <c r="E637" s="48">
        <v>51000</v>
      </c>
      <c r="F637" s="103">
        <v>48599.54</v>
      </c>
      <c r="G637" s="257">
        <f t="shared" si="56"/>
        <v>95.29321568627451</v>
      </c>
    </row>
    <row r="638" spans="1:7" s="60" customFormat="1" ht="15.75" customHeight="1">
      <c r="A638" s="21"/>
      <c r="B638" s="210"/>
      <c r="C638" s="14">
        <v>4113</v>
      </c>
      <c r="D638" s="23" t="s">
        <v>116</v>
      </c>
      <c r="E638" s="100">
        <v>72000</v>
      </c>
      <c r="F638" s="103">
        <v>71051.74</v>
      </c>
      <c r="G638" s="257">
        <f t="shared" si="56"/>
        <v>98.68297222222223</v>
      </c>
    </row>
    <row r="639" spans="1:7" s="60" customFormat="1" ht="15.75" customHeight="1">
      <c r="A639" s="21"/>
      <c r="B639" s="210"/>
      <c r="C639" s="26">
        <v>4114</v>
      </c>
      <c r="D639" s="9" t="s">
        <v>117</v>
      </c>
      <c r="E639" s="99">
        <v>60000</v>
      </c>
      <c r="F639" s="103">
        <v>59813.35</v>
      </c>
      <c r="G639" s="257">
        <f t="shared" si="56"/>
        <v>99.68891666666666</v>
      </c>
    </row>
    <row r="640" spans="1:7" s="60" customFormat="1" ht="15.75" customHeight="1">
      <c r="A640" s="21"/>
      <c r="B640" s="210"/>
      <c r="C640" s="14">
        <v>4115</v>
      </c>
      <c r="D640" s="15" t="s">
        <v>16</v>
      </c>
      <c r="E640" s="99">
        <v>8500</v>
      </c>
      <c r="F640" s="103">
        <v>8197.01</v>
      </c>
      <c r="G640" s="257">
        <f t="shared" si="56"/>
        <v>96.43541176470588</v>
      </c>
    </row>
    <row r="641" spans="1:7" s="60" customFormat="1" ht="18.75" customHeight="1">
      <c r="A641" s="21"/>
      <c r="B641" s="67">
        <v>411</v>
      </c>
      <c r="C641" s="297" t="s">
        <v>118</v>
      </c>
      <c r="D641" s="293"/>
      <c r="E641" s="101">
        <f>E636+E637+E638+E639+E640</f>
        <v>433500</v>
      </c>
      <c r="F641" s="97">
        <f>F636+F637+F638+F639+F640</f>
        <v>432941.88999999996</v>
      </c>
      <c r="G641" s="258">
        <f t="shared" si="56"/>
        <v>99.87125490196077</v>
      </c>
    </row>
    <row r="642" spans="1:7" s="60" customFormat="1" ht="8.25" customHeight="1">
      <c r="A642" s="21"/>
      <c r="B642" s="78"/>
      <c r="C642" s="292"/>
      <c r="D642" s="293"/>
      <c r="E642" s="96"/>
      <c r="F642" s="103"/>
      <c r="G642" s="257"/>
    </row>
    <row r="643" spans="1:7" s="60" customFormat="1" ht="15.75" customHeight="1">
      <c r="A643" s="21"/>
      <c r="B643" s="210"/>
      <c r="C643" s="14">
        <v>4121</v>
      </c>
      <c r="D643" s="24" t="s">
        <v>25</v>
      </c>
      <c r="E643" s="99">
        <v>19500</v>
      </c>
      <c r="F643" s="103">
        <v>17476.81</v>
      </c>
      <c r="G643" s="257">
        <f aca="true" t="shared" si="57" ref="G643:G648">F643/E643*100</f>
        <v>89.62466666666667</v>
      </c>
    </row>
    <row r="644" spans="1:7" s="60" customFormat="1" ht="15.75" customHeight="1">
      <c r="A644" s="21"/>
      <c r="B644" s="210"/>
      <c r="C644" s="14">
        <v>4122</v>
      </c>
      <c r="D644" s="15" t="s">
        <v>27</v>
      </c>
      <c r="E644" s="100">
        <v>7500</v>
      </c>
      <c r="F644" s="103">
        <v>6682.5</v>
      </c>
      <c r="G644" s="257">
        <f t="shared" si="57"/>
        <v>89.1</v>
      </c>
    </row>
    <row r="645" spans="1:7" s="9" customFormat="1" ht="15.75" customHeight="1">
      <c r="A645" s="21"/>
      <c r="B645" s="210"/>
      <c r="C645" s="14">
        <v>4123</v>
      </c>
      <c r="D645" s="15" t="s">
        <v>119</v>
      </c>
      <c r="E645" s="100">
        <v>13600</v>
      </c>
      <c r="F645" s="103">
        <v>12000</v>
      </c>
      <c r="G645" s="257">
        <f t="shared" si="57"/>
        <v>88.23529411764706</v>
      </c>
    </row>
    <row r="646" spans="1:7" s="9" customFormat="1" ht="15.75" customHeight="1">
      <c r="A646" s="21"/>
      <c r="B646" s="210"/>
      <c r="C646" s="14">
        <v>4125</v>
      </c>
      <c r="D646" s="15" t="s">
        <v>26</v>
      </c>
      <c r="E646" s="100">
        <v>16200</v>
      </c>
      <c r="F646" s="103">
        <v>14132.35</v>
      </c>
      <c r="G646" s="257">
        <f t="shared" si="57"/>
        <v>87.23672839506173</v>
      </c>
    </row>
    <row r="647" spans="1:7" s="9" customFormat="1" ht="15.75" customHeight="1">
      <c r="A647" s="21"/>
      <c r="B647" s="210"/>
      <c r="C647" s="14">
        <v>4129</v>
      </c>
      <c r="D647" s="15" t="s">
        <v>28</v>
      </c>
      <c r="E647" s="100">
        <v>4500</v>
      </c>
      <c r="F647" s="103">
        <v>3470</v>
      </c>
      <c r="G647" s="257">
        <f t="shared" si="57"/>
        <v>77.11111111111111</v>
      </c>
    </row>
    <row r="648" spans="1:7" s="60" customFormat="1" ht="15.75" customHeight="1">
      <c r="A648" s="21"/>
      <c r="B648" s="67">
        <v>412</v>
      </c>
      <c r="C648" s="294" t="s">
        <v>120</v>
      </c>
      <c r="D648" s="293"/>
      <c r="E648" s="101">
        <f>E643+E644+E645+E646+E647</f>
        <v>61300</v>
      </c>
      <c r="F648" s="97">
        <f>F643+F644+F645+F646+F647</f>
        <v>53761.659999999996</v>
      </c>
      <c r="G648" s="258">
        <f t="shared" si="57"/>
        <v>87.70254486133767</v>
      </c>
    </row>
    <row r="649" spans="1:7" s="60" customFormat="1" ht="9" customHeight="1">
      <c r="A649" s="21"/>
      <c r="B649" s="206"/>
      <c r="C649" s="292"/>
      <c r="D649" s="293"/>
      <c r="E649" s="19"/>
      <c r="F649" s="103"/>
      <c r="G649" s="257"/>
    </row>
    <row r="650" spans="1:7" s="60" customFormat="1" ht="15.75" customHeight="1">
      <c r="A650" s="21"/>
      <c r="B650" s="206"/>
      <c r="C650" s="14">
        <v>4131</v>
      </c>
      <c r="D650" s="15" t="s">
        <v>128</v>
      </c>
      <c r="E650" s="100">
        <v>10000</v>
      </c>
      <c r="F650" s="103">
        <v>7801.25</v>
      </c>
      <c r="G650" s="257">
        <f aca="true" t="shared" si="58" ref="G650:G655">F650/E650*100</f>
        <v>78.01249999999999</v>
      </c>
    </row>
    <row r="651" spans="1:7" s="60" customFormat="1" ht="15.75" customHeight="1">
      <c r="A651" s="21"/>
      <c r="B651" s="206"/>
      <c r="C651" s="64">
        <v>4132</v>
      </c>
      <c r="D651" s="15" t="s">
        <v>122</v>
      </c>
      <c r="E651" s="100">
        <v>3000</v>
      </c>
      <c r="F651" s="103">
        <v>1280</v>
      </c>
      <c r="G651" s="257">
        <f t="shared" si="58"/>
        <v>42.66666666666667</v>
      </c>
    </row>
    <row r="652" spans="1:7" s="60" customFormat="1" ht="15.75" customHeight="1">
      <c r="A652" s="21"/>
      <c r="B652" s="206"/>
      <c r="C652" s="14">
        <v>4135</v>
      </c>
      <c r="D652" s="15" t="s">
        <v>124</v>
      </c>
      <c r="E652" s="100">
        <v>18500</v>
      </c>
      <c r="F652" s="103">
        <v>16505.13</v>
      </c>
      <c r="G652" s="257">
        <f t="shared" si="58"/>
        <v>89.21691891891892</v>
      </c>
    </row>
    <row r="653" spans="1:7" s="60" customFormat="1" ht="15.75" customHeight="1">
      <c r="A653" s="21"/>
      <c r="B653" s="206"/>
      <c r="C653" s="14">
        <v>4139</v>
      </c>
      <c r="D653" s="24" t="s">
        <v>30</v>
      </c>
      <c r="E653" s="113">
        <v>550000</v>
      </c>
      <c r="F653" s="103">
        <v>7159.93</v>
      </c>
      <c r="G653" s="257">
        <f t="shared" si="58"/>
        <v>1.3018054545454545</v>
      </c>
    </row>
    <row r="654" spans="1:7" s="60" customFormat="1" ht="15.75" customHeight="1" thickBot="1">
      <c r="A654" s="76"/>
      <c r="B654" s="207">
        <v>413</v>
      </c>
      <c r="C654" s="295" t="s">
        <v>125</v>
      </c>
      <c r="D654" s="296"/>
      <c r="E654" s="111">
        <f>E650+E651+E652+E653</f>
        <v>581500</v>
      </c>
      <c r="F654" s="112">
        <f>F650+F651+F652+F653</f>
        <v>32746.31</v>
      </c>
      <c r="G654" s="259">
        <f t="shared" si="58"/>
        <v>5.631351676698195</v>
      </c>
    </row>
    <row r="655" spans="1:7" s="60" customFormat="1" ht="22.5" customHeight="1" thickBot="1" thickTop="1">
      <c r="A655" s="303" t="s">
        <v>188</v>
      </c>
      <c r="B655" s="304"/>
      <c r="C655" s="304"/>
      <c r="D655" s="305"/>
      <c r="E655" s="109">
        <f>E654+E648+E641</f>
        <v>1076300</v>
      </c>
      <c r="F655" s="117">
        <f>F654+F648+F641</f>
        <v>519449.86</v>
      </c>
      <c r="G655" s="279">
        <f t="shared" si="58"/>
        <v>48.26255319148936</v>
      </c>
    </row>
    <row r="656" spans="1:7" s="60" customFormat="1" ht="15.75" customHeight="1">
      <c r="A656" s="58" t="s">
        <v>4</v>
      </c>
      <c r="B656" s="58" t="s">
        <v>64</v>
      </c>
      <c r="C656" s="59" t="s">
        <v>64</v>
      </c>
      <c r="D656" s="36" t="s">
        <v>3</v>
      </c>
      <c r="E656" s="92" t="s">
        <v>6</v>
      </c>
      <c r="F656" s="196" t="s">
        <v>65</v>
      </c>
      <c r="G656" s="255" t="s">
        <v>66</v>
      </c>
    </row>
    <row r="657" spans="1:7" s="60" customFormat="1" ht="12.75" customHeight="1" thickBot="1">
      <c r="A657" s="61" t="s">
        <v>5</v>
      </c>
      <c r="B657" s="61" t="s">
        <v>5</v>
      </c>
      <c r="C657" s="62" t="s">
        <v>5</v>
      </c>
      <c r="D657" s="37"/>
      <c r="E657" s="197">
        <v>2007</v>
      </c>
      <c r="F657" s="197">
        <v>2007</v>
      </c>
      <c r="G657" s="256"/>
    </row>
    <row r="658" spans="1:7" s="60" customFormat="1" ht="24.75" customHeight="1" thickBot="1">
      <c r="A658" s="118">
        <v>22</v>
      </c>
      <c r="B658" s="319" t="s">
        <v>189</v>
      </c>
      <c r="C658" s="298"/>
      <c r="D658" s="298"/>
      <c r="E658" s="298"/>
      <c r="F658" s="299"/>
      <c r="G658" s="300"/>
    </row>
    <row r="659" spans="1:7" s="60" customFormat="1" ht="15" customHeight="1">
      <c r="A659" s="21"/>
      <c r="B659" s="205"/>
      <c r="C659" s="70">
        <v>4111</v>
      </c>
      <c r="D659" s="24" t="s">
        <v>43</v>
      </c>
      <c r="E659" s="99">
        <v>312000</v>
      </c>
      <c r="F659" s="104">
        <v>312233.64</v>
      </c>
      <c r="G659" s="257">
        <f aca="true" t="shared" si="59" ref="G659:G664">F659/E659*100</f>
        <v>100.07488461538463</v>
      </c>
    </row>
    <row r="660" spans="1:7" s="60" customFormat="1" ht="15" customHeight="1">
      <c r="A660" s="21"/>
      <c r="B660" s="206"/>
      <c r="C660" s="14">
        <v>4112</v>
      </c>
      <c r="D660" s="15" t="s">
        <v>23</v>
      </c>
      <c r="E660" s="100">
        <v>69000</v>
      </c>
      <c r="F660" s="103">
        <v>65276.41</v>
      </c>
      <c r="G660" s="257">
        <f t="shared" si="59"/>
        <v>94.6034927536232</v>
      </c>
    </row>
    <row r="661" spans="1:7" s="60" customFormat="1" ht="15" customHeight="1">
      <c r="A661" s="21"/>
      <c r="B661" s="206"/>
      <c r="C661" s="14">
        <v>4113</v>
      </c>
      <c r="D661" s="23" t="s">
        <v>116</v>
      </c>
      <c r="E661" s="100">
        <v>89000</v>
      </c>
      <c r="F661" s="103">
        <v>88015.4</v>
      </c>
      <c r="G661" s="257">
        <f t="shared" si="59"/>
        <v>98.89370786516854</v>
      </c>
    </row>
    <row r="662" spans="1:7" s="60" customFormat="1" ht="15" customHeight="1">
      <c r="A662" s="21"/>
      <c r="B662" s="206"/>
      <c r="C662" s="26">
        <v>4114</v>
      </c>
      <c r="D662" s="9" t="s">
        <v>117</v>
      </c>
      <c r="E662" s="100">
        <v>68500</v>
      </c>
      <c r="F662" s="103">
        <v>70217.91</v>
      </c>
      <c r="G662" s="257">
        <f t="shared" si="59"/>
        <v>102.50789781021898</v>
      </c>
    </row>
    <row r="663" spans="1:7" s="60" customFormat="1" ht="15" customHeight="1">
      <c r="A663" s="21"/>
      <c r="B663" s="206"/>
      <c r="C663" s="14">
        <v>4115</v>
      </c>
      <c r="D663" s="15" t="s">
        <v>16</v>
      </c>
      <c r="E663" s="100">
        <v>14500</v>
      </c>
      <c r="F663" s="103">
        <v>12846.42</v>
      </c>
      <c r="G663" s="257">
        <f t="shared" si="59"/>
        <v>88.596</v>
      </c>
    </row>
    <row r="664" spans="1:7" s="60" customFormat="1" ht="17.25" customHeight="1">
      <c r="A664" s="21"/>
      <c r="B664" s="67">
        <v>411</v>
      </c>
      <c r="C664" s="297" t="s">
        <v>118</v>
      </c>
      <c r="D664" s="293"/>
      <c r="E664" s="101">
        <f>E659+E660+E661+E662+E663</f>
        <v>553000</v>
      </c>
      <c r="F664" s="97">
        <f>F659+F660+F661+F662+F663</f>
        <v>548589.7800000001</v>
      </c>
      <c r="G664" s="258">
        <f t="shared" si="59"/>
        <v>99.20249186256784</v>
      </c>
    </row>
    <row r="665" spans="1:7" s="60" customFormat="1" ht="9" customHeight="1">
      <c r="A665" s="21"/>
      <c r="B665" s="25"/>
      <c r="C665" s="292"/>
      <c r="D665" s="293"/>
      <c r="E665" s="19"/>
      <c r="F665" s="103"/>
      <c r="G665" s="257"/>
    </row>
    <row r="666" spans="1:7" s="60" customFormat="1" ht="15" customHeight="1">
      <c r="A666" s="21"/>
      <c r="B666" s="206"/>
      <c r="C666" s="14">
        <v>4121</v>
      </c>
      <c r="D666" s="15" t="s">
        <v>25</v>
      </c>
      <c r="E666" s="100">
        <v>15500</v>
      </c>
      <c r="F666" s="103">
        <v>15708.71</v>
      </c>
      <c r="G666" s="257">
        <f aca="true" t="shared" si="60" ref="G666:G671">F666/E666*100</f>
        <v>101.34651612903225</v>
      </c>
    </row>
    <row r="667" spans="1:7" s="60" customFormat="1" ht="15" customHeight="1">
      <c r="A667" s="21"/>
      <c r="B667" s="206"/>
      <c r="C667" s="14">
        <v>4122</v>
      </c>
      <c r="D667" s="15" t="s">
        <v>27</v>
      </c>
      <c r="E667" s="100">
        <v>9000</v>
      </c>
      <c r="F667" s="103">
        <v>9117</v>
      </c>
      <c r="G667" s="257">
        <f t="shared" si="60"/>
        <v>101.29999999999998</v>
      </c>
    </row>
    <row r="668" spans="1:7" s="60" customFormat="1" ht="15" customHeight="1">
      <c r="A668" s="21"/>
      <c r="B668" s="206"/>
      <c r="C668" s="14">
        <v>4123</v>
      </c>
      <c r="D668" s="15" t="s">
        <v>119</v>
      </c>
      <c r="E668" s="100">
        <v>23000</v>
      </c>
      <c r="F668" s="103">
        <v>23214</v>
      </c>
      <c r="G668" s="257">
        <f t="shared" si="60"/>
        <v>100.9304347826087</v>
      </c>
    </row>
    <row r="669" spans="1:7" s="60" customFormat="1" ht="15" customHeight="1">
      <c r="A669" s="21"/>
      <c r="B669" s="206"/>
      <c r="C669" s="14">
        <v>4125</v>
      </c>
      <c r="D669" s="15" t="s">
        <v>26</v>
      </c>
      <c r="E669" s="100">
        <v>12000</v>
      </c>
      <c r="F669" s="103">
        <v>12587.74</v>
      </c>
      <c r="G669" s="257">
        <f t="shared" si="60"/>
        <v>104.89783333333334</v>
      </c>
    </row>
    <row r="670" spans="1:7" s="60" customFormat="1" ht="15" customHeight="1">
      <c r="A670" s="21"/>
      <c r="B670" s="206"/>
      <c r="C670" s="14">
        <v>4129</v>
      </c>
      <c r="D670" s="15" t="s">
        <v>28</v>
      </c>
      <c r="E670" s="100">
        <v>3000</v>
      </c>
      <c r="F670" s="103">
        <v>3157.77</v>
      </c>
      <c r="G670" s="257">
        <f t="shared" si="60"/>
        <v>105.25899999999999</v>
      </c>
    </row>
    <row r="671" spans="1:7" s="60" customFormat="1" ht="15" customHeight="1">
      <c r="A671" s="21"/>
      <c r="B671" s="67">
        <v>412</v>
      </c>
      <c r="C671" s="294" t="s">
        <v>120</v>
      </c>
      <c r="D671" s="293"/>
      <c r="E671" s="101">
        <f>E666+E667+E668+E669+E670</f>
        <v>62500</v>
      </c>
      <c r="F671" s="97">
        <f>F666+F667+F668+F669+F670</f>
        <v>63785.219999999994</v>
      </c>
      <c r="G671" s="258">
        <f t="shared" si="60"/>
        <v>102.05635199999999</v>
      </c>
    </row>
    <row r="672" spans="1:7" s="60" customFormat="1" ht="11.25" customHeight="1">
      <c r="A672" s="21"/>
      <c r="B672" s="25"/>
      <c r="C672" s="292"/>
      <c r="D672" s="293"/>
      <c r="E672" s="19"/>
      <c r="F672" s="103"/>
      <c r="G672" s="257"/>
    </row>
    <row r="673" spans="1:7" s="60" customFormat="1" ht="15" customHeight="1">
      <c r="A673" s="21"/>
      <c r="B673" s="206"/>
      <c r="C673" s="14">
        <v>4131</v>
      </c>
      <c r="D673" s="15" t="s">
        <v>128</v>
      </c>
      <c r="E673" s="100">
        <v>70000</v>
      </c>
      <c r="F673" s="103">
        <v>69215.51</v>
      </c>
      <c r="G673" s="257">
        <f aca="true" t="shared" si="61" ref="G673:G678">F673/E673*100</f>
        <v>98.87929999999999</v>
      </c>
    </row>
    <row r="674" spans="1:7" s="60" customFormat="1" ht="15" customHeight="1">
      <c r="A674" s="21"/>
      <c r="B674" s="206"/>
      <c r="C674" s="64">
        <v>4132</v>
      </c>
      <c r="D674" s="15" t="s">
        <v>122</v>
      </c>
      <c r="E674" s="100">
        <v>2000</v>
      </c>
      <c r="F674" s="103">
        <v>799</v>
      </c>
      <c r="G674" s="257">
        <f t="shared" si="61"/>
        <v>39.95</v>
      </c>
    </row>
    <row r="675" spans="1:7" s="60" customFormat="1" ht="15" customHeight="1">
      <c r="A675" s="21"/>
      <c r="B675" s="206"/>
      <c r="C675" s="14">
        <v>4135</v>
      </c>
      <c r="D675" s="15" t="s">
        <v>124</v>
      </c>
      <c r="E675" s="100">
        <v>10500</v>
      </c>
      <c r="F675" s="104">
        <v>9205.66</v>
      </c>
      <c r="G675" s="257">
        <f t="shared" si="61"/>
        <v>87.67295238095238</v>
      </c>
    </row>
    <row r="676" spans="1:7" s="60" customFormat="1" ht="15" customHeight="1">
      <c r="A676" s="21"/>
      <c r="B676" s="206"/>
      <c r="C676" s="64">
        <v>4139</v>
      </c>
      <c r="D676" s="206" t="s">
        <v>30</v>
      </c>
      <c r="E676" s="113">
        <v>11000</v>
      </c>
      <c r="F676" s="103">
        <v>11081.68</v>
      </c>
      <c r="G676" s="257">
        <f t="shared" si="61"/>
        <v>100.74254545454546</v>
      </c>
    </row>
    <row r="677" spans="1:7" s="60" customFormat="1" ht="15" customHeight="1" thickBot="1">
      <c r="A677" s="21"/>
      <c r="B677" s="207">
        <v>413</v>
      </c>
      <c r="C677" s="290" t="s">
        <v>125</v>
      </c>
      <c r="D677" s="291"/>
      <c r="E677" s="102">
        <f>E673+E674+E675+E676</f>
        <v>93500</v>
      </c>
      <c r="F677" s="121">
        <f>F673+F674+F675+F676</f>
        <v>90301.85</v>
      </c>
      <c r="G677" s="263">
        <f t="shared" si="61"/>
        <v>96.57951871657755</v>
      </c>
    </row>
    <row r="678" spans="1:7" s="60" customFormat="1" ht="24.75" customHeight="1" thickBot="1" thickTop="1">
      <c r="A678" s="303" t="s">
        <v>158</v>
      </c>
      <c r="B678" s="304"/>
      <c r="C678" s="317"/>
      <c r="D678" s="318"/>
      <c r="E678" s="116">
        <f>E677+E671+E664</f>
        <v>709000</v>
      </c>
      <c r="F678" s="110">
        <f>F677+F671+F664</f>
        <v>702676.8500000001</v>
      </c>
      <c r="G678" s="280">
        <f t="shared" si="61"/>
        <v>99.10815937940764</v>
      </c>
    </row>
    <row r="679" spans="1:7" s="60" customFormat="1" ht="29.25" customHeight="1" thickBot="1">
      <c r="A679" s="105">
        <v>23</v>
      </c>
      <c r="B679" s="298" t="s">
        <v>190</v>
      </c>
      <c r="C679" s="298"/>
      <c r="D679" s="298"/>
      <c r="E679" s="298"/>
      <c r="F679" s="299"/>
      <c r="G679" s="300"/>
    </row>
    <row r="680" spans="1:7" s="60" customFormat="1" ht="15" customHeight="1">
      <c r="A680" s="21"/>
      <c r="B680" s="205"/>
      <c r="C680" s="70">
        <v>4111</v>
      </c>
      <c r="D680" s="24" t="s">
        <v>43</v>
      </c>
      <c r="E680" s="99">
        <v>365000</v>
      </c>
      <c r="F680" s="104">
        <v>353159.47</v>
      </c>
      <c r="G680" s="257">
        <f aca="true" t="shared" si="62" ref="G680:G685">F680/E680*100</f>
        <v>96.75601917808218</v>
      </c>
    </row>
    <row r="681" spans="1:7" s="60" customFormat="1" ht="15" customHeight="1">
      <c r="A681" s="21"/>
      <c r="B681" s="206"/>
      <c r="C681" s="14">
        <v>4112</v>
      </c>
      <c r="D681" s="15" t="s">
        <v>23</v>
      </c>
      <c r="E681" s="48">
        <v>65000</v>
      </c>
      <c r="F681" s="103">
        <v>64927.36</v>
      </c>
      <c r="G681" s="257">
        <f t="shared" si="62"/>
        <v>99.88824615384615</v>
      </c>
    </row>
    <row r="682" spans="1:7" s="60" customFormat="1" ht="15" customHeight="1">
      <c r="A682" s="21"/>
      <c r="B682" s="206"/>
      <c r="C682" s="14">
        <v>4113</v>
      </c>
      <c r="D682" s="23" t="s">
        <v>116</v>
      </c>
      <c r="E682" s="100">
        <v>104000</v>
      </c>
      <c r="F682" s="103">
        <v>100199.22</v>
      </c>
      <c r="G682" s="257">
        <f t="shared" si="62"/>
        <v>96.34540384615384</v>
      </c>
    </row>
    <row r="683" spans="1:7" s="60" customFormat="1" ht="15" customHeight="1">
      <c r="A683" s="21"/>
      <c r="B683" s="206"/>
      <c r="C683" s="26">
        <v>4114</v>
      </c>
      <c r="D683" s="9" t="s">
        <v>117</v>
      </c>
      <c r="E683" s="99">
        <v>88000</v>
      </c>
      <c r="F683" s="103">
        <v>83765.05</v>
      </c>
      <c r="G683" s="257">
        <f t="shared" si="62"/>
        <v>95.18755681818182</v>
      </c>
    </row>
    <row r="684" spans="1:7" s="60" customFormat="1" ht="15" customHeight="1">
      <c r="A684" s="21"/>
      <c r="B684" s="206"/>
      <c r="C684" s="14">
        <v>4115</v>
      </c>
      <c r="D684" s="15" t="s">
        <v>16</v>
      </c>
      <c r="E684" s="99">
        <v>13000</v>
      </c>
      <c r="F684" s="103">
        <v>9707.63</v>
      </c>
      <c r="G684" s="257">
        <f t="shared" si="62"/>
        <v>74.67407692307691</v>
      </c>
    </row>
    <row r="685" spans="1:7" s="60" customFormat="1" ht="17.25" customHeight="1">
      <c r="A685" s="21"/>
      <c r="B685" s="67">
        <v>411</v>
      </c>
      <c r="C685" s="297" t="s">
        <v>118</v>
      </c>
      <c r="D685" s="293"/>
      <c r="E685" s="101">
        <f>E680+E681+E682+E683+E684</f>
        <v>635000</v>
      </c>
      <c r="F685" s="97">
        <f>F680+F681+F682+F683+F684</f>
        <v>611758.73</v>
      </c>
      <c r="G685" s="258">
        <f t="shared" si="62"/>
        <v>96.33995748031495</v>
      </c>
    </row>
    <row r="686" spans="1:7" s="60" customFormat="1" ht="13.5" customHeight="1">
      <c r="A686" s="21"/>
      <c r="B686" s="25"/>
      <c r="C686" s="292"/>
      <c r="D686" s="293"/>
      <c r="E686" s="19"/>
      <c r="F686" s="103"/>
      <c r="G686" s="257"/>
    </row>
    <row r="687" spans="1:7" s="60" customFormat="1" ht="15" customHeight="1">
      <c r="A687" s="21"/>
      <c r="B687" s="206"/>
      <c r="C687" s="14">
        <v>4121</v>
      </c>
      <c r="D687" s="15" t="s">
        <v>25</v>
      </c>
      <c r="E687" s="100">
        <v>38900</v>
      </c>
      <c r="F687" s="103">
        <v>36351.68</v>
      </c>
      <c r="G687" s="257">
        <f aca="true" t="shared" si="63" ref="G687:G692">F687/E687*100</f>
        <v>93.44904884318767</v>
      </c>
    </row>
    <row r="688" spans="1:7" s="60" customFormat="1" ht="15" customHeight="1">
      <c r="A688" s="21"/>
      <c r="B688" s="206"/>
      <c r="C688" s="14">
        <v>4122</v>
      </c>
      <c r="D688" s="15" t="s">
        <v>27</v>
      </c>
      <c r="E688" s="100">
        <v>20000</v>
      </c>
      <c r="F688" s="103">
        <v>18315</v>
      </c>
      <c r="G688" s="257">
        <f t="shared" si="63"/>
        <v>91.57499999999999</v>
      </c>
    </row>
    <row r="689" spans="1:7" s="60" customFormat="1" ht="15" customHeight="1">
      <c r="A689" s="21"/>
      <c r="B689" s="206"/>
      <c r="C689" s="14">
        <v>4123</v>
      </c>
      <c r="D689" s="15" t="s">
        <v>119</v>
      </c>
      <c r="E689" s="100">
        <v>35200</v>
      </c>
      <c r="F689" s="103">
        <v>28710</v>
      </c>
      <c r="G689" s="257">
        <f t="shared" si="63"/>
        <v>81.5625</v>
      </c>
    </row>
    <row r="690" spans="1:7" s="9" customFormat="1" ht="15" customHeight="1">
      <c r="A690" s="21"/>
      <c r="B690" s="206"/>
      <c r="C690" s="14">
        <v>4125</v>
      </c>
      <c r="D690" s="15" t="s">
        <v>26</v>
      </c>
      <c r="E690" s="100">
        <v>30800</v>
      </c>
      <c r="F690" s="103">
        <v>28356.31</v>
      </c>
      <c r="G690" s="257">
        <f t="shared" si="63"/>
        <v>92.06594155844157</v>
      </c>
    </row>
    <row r="691" spans="1:7" s="9" customFormat="1" ht="15" customHeight="1">
      <c r="A691" s="21"/>
      <c r="B691" s="206"/>
      <c r="C691" s="14">
        <v>4129</v>
      </c>
      <c r="D691" s="15" t="s">
        <v>28</v>
      </c>
      <c r="E691" s="100">
        <v>10000</v>
      </c>
      <c r="F691" s="103">
        <v>5280</v>
      </c>
      <c r="G691" s="257">
        <f t="shared" si="63"/>
        <v>52.800000000000004</v>
      </c>
    </row>
    <row r="692" spans="1:7" s="9" customFormat="1" ht="15.75" customHeight="1">
      <c r="A692" s="21"/>
      <c r="B692" s="67">
        <v>412</v>
      </c>
      <c r="C692" s="294" t="s">
        <v>120</v>
      </c>
      <c r="D692" s="293"/>
      <c r="E692" s="101">
        <f>E687+E688+E689+E690+E691</f>
        <v>134900</v>
      </c>
      <c r="F692" s="97">
        <f>F687+F688+F689+F690+F691</f>
        <v>117012.98999999999</v>
      </c>
      <c r="G692" s="258">
        <f t="shared" si="63"/>
        <v>86.74054114158636</v>
      </c>
    </row>
    <row r="693" spans="1:7" s="9" customFormat="1" ht="11.25" customHeight="1">
      <c r="A693" s="21"/>
      <c r="B693" s="25"/>
      <c r="C693" s="292"/>
      <c r="D693" s="293"/>
      <c r="E693" s="19"/>
      <c r="F693" s="103"/>
      <c r="G693" s="257"/>
    </row>
    <row r="694" spans="1:7" s="60" customFormat="1" ht="15" customHeight="1">
      <c r="A694" s="21"/>
      <c r="B694" s="206"/>
      <c r="C694" s="14">
        <v>4131</v>
      </c>
      <c r="D694" s="15" t="s">
        <v>128</v>
      </c>
      <c r="E694" s="113">
        <v>60000</v>
      </c>
      <c r="F694" s="103">
        <v>63013.05</v>
      </c>
      <c r="G694" s="257">
        <f aca="true" t="shared" si="64" ref="G694:G699">F694/E694*100</f>
        <v>105.02175</v>
      </c>
    </row>
    <row r="695" spans="1:7" s="60" customFormat="1" ht="15" customHeight="1">
      <c r="A695" s="21"/>
      <c r="B695" s="206"/>
      <c r="C695" s="14">
        <v>4132</v>
      </c>
      <c r="D695" s="15" t="s">
        <v>122</v>
      </c>
      <c r="E695" s="100">
        <v>10000</v>
      </c>
      <c r="F695" s="103">
        <v>7829.06</v>
      </c>
      <c r="G695" s="257">
        <f t="shared" si="64"/>
        <v>78.2906</v>
      </c>
    </row>
    <row r="696" spans="1:7" s="60" customFormat="1" ht="15" customHeight="1">
      <c r="A696" s="21"/>
      <c r="B696" s="206"/>
      <c r="C696" s="14">
        <v>4134</v>
      </c>
      <c r="D696" s="15" t="s">
        <v>82</v>
      </c>
      <c r="E696" s="100">
        <v>510000</v>
      </c>
      <c r="F696" s="103">
        <v>464972.76</v>
      </c>
      <c r="G696" s="257">
        <f t="shared" si="64"/>
        <v>91.17112941176471</v>
      </c>
    </row>
    <row r="697" spans="1:7" s="60" customFormat="1" ht="15" customHeight="1">
      <c r="A697" s="21"/>
      <c r="B697" s="206"/>
      <c r="C697" s="14">
        <v>4135</v>
      </c>
      <c r="D697" s="15" t="s">
        <v>124</v>
      </c>
      <c r="E697" s="100">
        <v>22000</v>
      </c>
      <c r="F697" s="103">
        <v>21772.65</v>
      </c>
      <c r="G697" s="257">
        <f t="shared" si="64"/>
        <v>98.96659090909091</v>
      </c>
    </row>
    <row r="698" spans="1:7" s="60" customFormat="1" ht="15" customHeight="1">
      <c r="A698" s="21"/>
      <c r="B698" s="206"/>
      <c r="C698" s="64">
        <v>4136</v>
      </c>
      <c r="D698" s="15" t="s">
        <v>141</v>
      </c>
      <c r="E698" s="100">
        <v>4000</v>
      </c>
      <c r="F698" s="103">
        <v>3012.5</v>
      </c>
      <c r="G698" s="257">
        <f t="shared" si="64"/>
        <v>75.3125</v>
      </c>
    </row>
    <row r="699" spans="1:7" s="60" customFormat="1" ht="15" customHeight="1">
      <c r="A699" s="21"/>
      <c r="B699" s="206"/>
      <c r="C699" s="64">
        <v>4139</v>
      </c>
      <c r="D699" s="15" t="s">
        <v>30</v>
      </c>
      <c r="E699" s="113">
        <v>105000</v>
      </c>
      <c r="F699" s="103">
        <v>84554.56</v>
      </c>
      <c r="G699" s="257">
        <f t="shared" si="64"/>
        <v>80.52815238095238</v>
      </c>
    </row>
    <row r="700" spans="1:7" s="60" customFormat="1" ht="18.75" customHeight="1" thickBot="1">
      <c r="A700" s="21"/>
      <c r="B700" s="139">
        <v>413</v>
      </c>
      <c r="C700" s="301" t="s">
        <v>125</v>
      </c>
      <c r="D700" s="302"/>
      <c r="E700" s="121">
        <f>SUM(E694:E699)</f>
        <v>711000</v>
      </c>
      <c r="F700" s="121">
        <f>SUM(F694:F699)</f>
        <v>645154.5800000001</v>
      </c>
      <c r="G700" s="271">
        <f>F700/E700*100</f>
        <v>90.73904078762308</v>
      </c>
    </row>
    <row r="701" spans="1:7" s="60" customFormat="1" ht="15" customHeight="1" thickBot="1">
      <c r="A701" s="186"/>
      <c r="B701" s="187"/>
      <c r="C701" s="187"/>
      <c r="D701" s="188"/>
      <c r="E701" s="189"/>
      <c r="F701" s="189"/>
      <c r="G701" s="274"/>
    </row>
    <row r="702" spans="1:7" s="60" customFormat="1" ht="15.75" customHeight="1">
      <c r="A702" s="58" t="s">
        <v>4</v>
      </c>
      <c r="B702" s="58" t="s">
        <v>64</v>
      </c>
      <c r="C702" s="59" t="s">
        <v>64</v>
      </c>
      <c r="D702" s="36" t="s">
        <v>3</v>
      </c>
      <c r="E702" s="92" t="s">
        <v>6</v>
      </c>
      <c r="F702" s="196" t="s">
        <v>65</v>
      </c>
      <c r="G702" s="255" t="s">
        <v>66</v>
      </c>
    </row>
    <row r="703" spans="1:7" s="60" customFormat="1" ht="12.75" customHeight="1" thickBot="1">
      <c r="A703" s="61" t="s">
        <v>5</v>
      </c>
      <c r="B703" s="61" t="s">
        <v>5</v>
      </c>
      <c r="C703" s="62" t="s">
        <v>5</v>
      </c>
      <c r="D703" s="37"/>
      <c r="E703" s="197">
        <v>2007</v>
      </c>
      <c r="F703" s="197">
        <v>2007</v>
      </c>
      <c r="G703" s="256"/>
    </row>
    <row r="704" spans="1:7" s="60" customFormat="1" ht="17.25" customHeight="1">
      <c r="A704" s="21"/>
      <c r="B704" s="136"/>
      <c r="C704" s="70">
        <v>4142</v>
      </c>
      <c r="D704" s="98" t="s">
        <v>39</v>
      </c>
      <c r="E704" s="103">
        <v>48000</v>
      </c>
      <c r="F704" s="103">
        <v>50175.51</v>
      </c>
      <c r="G704" s="257">
        <f>F704/E704*100</f>
        <v>104.53231250000002</v>
      </c>
    </row>
    <row r="705" spans="1:7" s="60" customFormat="1" ht="16.5" customHeight="1">
      <c r="A705" s="21"/>
      <c r="B705" s="25"/>
      <c r="C705" s="64">
        <v>4143</v>
      </c>
      <c r="D705" s="79" t="s">
        <v>55</v>
      </c>
      <c r="E705" s="115">
        <v>80000</v>
      </c>
      <c r="F705" s="103">
        <v>78097.26</v>
      </c>
      <c r="G705" s="257">
        <f>F705/E705*100</f>
        <v>97.62157499999999</v>
      </c>
    </row>
    <row r="706" spans="1:7" s="60" customFormat="1" ht="18" customHeight="1">
      <c r="A706" s="21"/>
      <c r="B706" s="67">
        <v>414</v>
      </c>
      <c r="C706" s="294" t="s">
        <v>156</v>
      </c>
      <c r="D706" s="293"/>
      <c r="E706" s="96">
        <f>E704+E705</f>
        <v>128000</v>
      </c>
      <c r="F706" s="97">
        <f>F704+F705</f>
        <v>128272.76999999999</v>
      </c>
      <c r="G706" s="258">
        <f>F706/E706*100</f>
        <v>100.21310156249999</v>
      </c>
    </row>
    <row r="707" spans="1:7" s="60" customFormat="1" ht="11.25" customHeight="1">
      <c r="A707" s="21"/>
      <c r="B707" s="25"/>
      <c r="C707" s="292"/>
      <c r="D707" s="293"/>
      <c r="E707" s="96"/>
      <c r="F707" s="97"/>
      <c r="G707" s="258"/>
    </row>
    <row r="708" spans="1:7" s="60" customFormat="1" ht="27.75" customHeight="1">
      <c r="A708" s="21"/>
      <c r="B708" s="206"/>
      <c r="C708" s="70">
        <v>4181</v>
      </c>
      <c r="D708" s="80" t="s">
        <v>53</v>
      </c>
      <c r="E708" s="115">
        <v>55000</v>
      </c>
      <c r="F708" s="103">
        <v>13557.16</v>
      </c>
      <c r="G708" s="257">
        <f>F708/E708*100</f>
        <v>24.64938181818182</v>
      </c>
    </row>
    <row r="709" spans="1:7" s="60" customFormat="1" ht="15.75" customHeight="1" thickBot="1">
      <c r="A709" s="76"/>
      <c r="B709" s="211">
        <v>418</v>
      </c>
      <c r="C709" s="295" t="s">
        <v>157</v>
      </c>
      <c r="D709" s="296"/>
      <c r="E709" s="111">
        <f>E708</f>
        <v>55000</v>
      </c>
      <c r="F709" s="112">
        <f>F708</f>
        <v>13557.16</v>
      </c>
      <c r="G709" s="259">
        <f>F709/E709*100</f>
        <v>24.64938181818182</v>
      </c>
    </row>
    <row r="710" spans="1:7" s="60" customFormat="1" ht="20.25" customHeight="1" thickBot="1" thickTop="1">
      <c r="A710" s="303" t="s">
        <v>191</v>
      </c>
      <c r="B710" s="304"/>
      <c r="C710" s="304"/>
      <c r="D710" s="305"/>
      <c r="E710" s="109">
        <f>E700+E692+E685+E706+E709</f>
        <v>1663900</v>
      </c>
      <c r="F710" s="117">
        <f>F700+F692+F685+F706+F709</f>
        <v>1515756.23</v>
      </c>
      <c r="G710" s="279">
        <f>F710/E710*100</f>
        <v>91.09659414628283</v>
      </c>
    </row>
    <row r="711" spans="1:7" s="60" customFormat="1" ht="31.5" customHeight="1" thickBot="1">
      <c r="A711" s="105">
        <v>24</v>
      </c>
      <c r="B711" s="298" t="s">
        <v>192</v>
      </c>
      <c r="C711" s="298"/>
      <c r="D711" s="298"/>
      <c r="E711" s="298"/>
      <c r="F711" s="299"/>
      <c r="G711" s="300"/>
    </row>
    <row r="712" spans="1:7" s="60" customFormat="1" ht="15" customHeight="1">
      <c r="A712" s="21"/>
      <c r="B712" s="205"/>
      <c r="C712" s="70">
        <v>4111</v>
      </c>
      <c r="D712" s="24" t="s">
        <v>43</v>
      </c>
      <c r="E712" s="99">
        <v>156000</v>
      </c>
      <c r="F712" s="104">
        <v>152338.04</v>
      </c>
      <c r="G712" s="257">
        <f aca="true" t="shared" si="65" ref="G712:G717">F712/E712*100</f>
        <v>97.65258974358974</v>
      </c>
    </row>
    <row r="713" spans="1:7" s="60" customFormat="1" ht="15" customHeight="1">
      <c r="A713" s="21"/>
      <c r="B713" s="206"/>
      <c r="C713" s="14">
        <v>4112</v>
      </c>
      <c r="D713" s="15" t="s">
        <v>23</v>
      </c>
      <c r="E713" s="100">
        <v>31000</v>
      </c>
      <c r="F713" s="103">
        <v>29621.33</v>
      </c>
      <c r="G713" s="257">
        <f t="shared" si="65"/>
        <v>95.55267741935485</v>
      </c>
    </row>
    <row r="714" spans="1:7" s="60" customFormat="1" ht="15" customHeight="1">
      <c r="A714" s="21"/>
      <c r="B714" s="206"/>
      <c r="C714" s="14">
        <v>4113</v>
      </c>
      <c r="D714" s="15" t="s">
        <v>116</v>
      </c>
      <c r="E714" s="100">
        <v>47000</v>
      </c>
      <c r="F714" s="103">
        <v>44820.31</v>
      </c>
      <c r="G714" s="257">
        <f t="shared" si="65"/>
        <v>95.36236170212766</v>
      </c>
    </row>
    <row r="715" spans="1:7" s="60" customFormat="1" ht="15" customHeight="1">
      <c r="A715" s="21"/>
      <c r="B715" s="206"/>
      <c r="C715" s="14">
        <v>4114</v>
      </c>
      <c r="D715" s="15" t="s">
        <v>117</v>
      </c>
      <c r="E715" s="100">
        <v>38000</v>
      </c>
      <c r="F715" s="103">
        <v>35236.87</v>
      </c>
      <c r="G715" s="257">
        <f t="shared" si="65"/>
        <v>92.7286052631579</v>
      </c>
    </row>
    <row r="716" spans="1:7" s="60" customFormat="1" ht="15" customHeight="1">
      <c r="A716" s="21"/>
      <c r="B716" s="206"/>
      <c r="C716" s="14">
        <v>4115</v>
      </c>
      <c r="D716" s="15" t="s">
        <v>16</v>
      </c>
      <c r="E716" s="100">
        <v>5200</v>
      </c>
      <c r="F716" s="103">
        <v>4313.34</v>
      </c>
      <c r="G716" s="257">
        <f t="shared" si="65"/>
        <v>82.94884615384616</v>
      </c>
    </row>
    <row r="717" spans="1:7" s="60" customFormat="1" ht="17.25" customHeight="1">
      <c r="A717" s="21"/>
      <c r="B717" s="67">
        <v>411</v>
      </c>
      <c r="C717" s="297" t="s">
        <v>118</v>
      </c>
      <c r="D717" s="293"/>
      <c r="E717" s="101">
        <f>E712+E713+E714+E715+E716</f>
        <v>277200</v>
      </c>
      <c r="F717" s="97">
        <f>F712+F713+F714+F715+F716</f>
        <v>266329.89</v>
      </c>
      <c r="G717" s="258">
        <f t="shared" si="65"/>
        <v>96.0786038961039</v>
      </c>
    </row>
    <row r="718" spans="1:7" s="60" customFormat="1" ht="9" customHeight="1">
      <c r="A718" s="21"/>
      <c r="B718" s="25"/>
      <c r="C718" s="292"/>
      <c r="D718" s="293"/>
      <c r="E718" s="19"/>
      <c r="F718" s="103"/>
      <c r="G718" s="257"/>
    </row>
    <row r="719" spans="1:7" s="60" customFormat="1" ht="15" customHeight="1">
      <c r="A719" s="21"/>
      <c r="B719" s="206"/>
      <c r="C719" s="14">
        <v>4121</v>
      </c>
      <c r="D719" s="15" t="s">
        <v>25</v>
      </c>
      <c r="E719" s="100">
        <v>11500</v>
      </c>
      <c r="F719" s="103">
        <v>10640.45</v>
      </c>
      <c r="G719" s="257">
        <f aca="true" t="shared" si="66" ref="G719:G724">F719/E719*100</f>
        <v>92.52565217391306</v>
      </c>
    </row>
    <row r="720" spans="1:7" s="60" customFormat="1" ht="15" customHeight="1">
      <c r="A720" s="21"/>
      <c r="B720" s="206"/>
      <c r="C720" s="14">
        <v>4122</v>
      </c>
      <c r="D720" s="15" t="s">
        <v>27</v>
      </c>
      <c r="E720" s="100">
        <v>7400</v>
      </c>
      <c r="F720" s="103">
        <v>6737.5</v>
      </c>
      <c r="G720" s="257">
        <f t="shared" si="66"/>
        <v>91.0472972972973</v>
      </c>
    </row>
    <row r="721" spans="1:7" s="60" customFormat="1" ht="15" customHeight="1">
      <c r="A721" s="21"/>
      <c r="B721" s="206"/>
      <c r="C721" s="14">
        <v>4123</v>
      </c>
      <c r="D721" s="15" t="s">
        <v>119</v>
      </c>
      <c r="E721" s="100">
        <v>10400</v>
      </c>
      <c r="F721" s="103">
        <v>8400</v>
      </c>
      <c r="G721" s="257">
        <f t="shared" si="66"/>
        <v>80.76923076923077</v>
      </c>
    </row>
    <row r="722" spans="1:7" s="60" customFormat="1" ht="15" customHeight="1">
      <c r="A722" s="21"/>
      <c r="B722" s="206"/>
      <c r="C722" s="14">
        <v>4125</v>
      </c>
      <c r="D722" s="15" t="s">
        <v>26</v>
      </c>
      <c r="E722" s="100">
        <v>9500</v>
      </c>
      <c r="F722" s="103">
        <v>8788.09</v>
      </c>
      <c r="G722" s="257">
        <f t="shared" si="66"/>
        <v>92.5062105263158</v>
      </c>
    </row>
    <row r="723" spans="1:7" s="60" customFormat="1" ht="15" customHeight="1">
      <c r="A723" s="21"/>
      <c r="B723" s="206"/>
      <c r="C723" s="14">
        <v>4129</v>
      </c>
      <c r="D723" s="15" t="s">
        <v>28</v>
      </c>
      <c r="E723" s="100">
        <v>2600</v>
      </c>
      <c r="F723" s="103">
        <v>1047.5</v>
      </c>
      <c r="G723" s="257">
        <f t="shared" si="66"/>
        <v>40.28846153846154</v>
      </c>
    </row>
    <row r="724" spans="1:7" s="60" customFormat="1" ht="17.25" customHeight="1">
      <c r="A724" s="21"/>
      <c r="B724" s="67">
        <v>412</v>
      </c>
      <c r="C724" s="294" t="s">
        <v>120</v>
      </c>
      <c r="D724" s="293"/>
      <c r="E724" s="101">
        <f>E719+E720+E721+E722+E723</f>
        <v>41400</v>
      </c>
      <c r="F724" s="97">
        <f>F719+F720+F721+F722+F723</f>
        <v>35613.54</v>
      </c>
      <c r="G724" s="258">
        <f t="shared" si="66"/>
        <v>86.02304347826087</v>
      </c>
    </row>
    <row r="725" spans="1:7" s="60" customFormat="1" ht="12.75" customHeight="1">
      <c r="A725" s="21"/>
      <c r="B725" s="206"/>
      <c r="C725" s="292"/>
      <c r="D725" s="293"/>
      <c r="E725" s="19"/>
      <c r="F725" s="103"/>
      <c r="G725" s="257"/>
    </row>
    <row r="726" spans="1:7" s="60" customFormat="1" ht="15" customHeight="1">
      <c r="A726" s="21"/>
      <c r="B726" s="206"/>
      <c r="C726" s="64">
        <v>4131</v>
      </c>
      <c r="D726" s="15" t="s">
        <v>128</v>
      </c>
      <c r="E726" s="113">
        <v>11000</v>
      </c>
      <c r="F726" s="103">
        <v>3575.84</v>
      </c>
      <c r="G726" s="257">
        <f aca="true" t="shared" si="67" ref="G726:G731">F726/E726*100</f>
        <v>32.507636363636365</v>
      </c>
    </row>
    <row r="727" spans="1:7" s="60" customFormat="1" ht="15" customHeight="1">
      <c r="A727" s="21"/>
      <c r="B727" s="206"/>
      <c r="C727" s="70">
        <v>4132</v>
      </c>
      <c r="D727" s="15" t="s">
        <v>122</v>
      </c>
      <c r="E727" s="100">
        <v>2600</v>
      </c>
      <c r="F727" s="103">
        <v>0</v>
      </c>
      <c r="G727" s="257">
        <f t="shared" si="67"/>
        <v>0</v>
      </c>
    </row>
    <row r="728" spans="1:7" s="60" customFormat="1" ht="15" customHeight="1">
      <c r="A728" s="21"/>
      <c r="B728" s="206"/>
      <c r="C728" s="70">
        <v>4135</v>
      </c>
      <c r="D728" s="15" t="s">
        <v>124</v>
      </c>
      <c r="E728" s="100">
        <v>12000</v>
      </c>
      <c r="F728" s="103">
        <v>9475.5</v>
      </c>
      <c r="G728" s="257">
        <f t="shared" si="67"/>
        <v>78.9625</v>
      </c>
    </row>
    <row r="729" spans="1:7" s="60" customFormat="1" ht="15" customHeight="1">
      <c r="A729" s="21"/>
      <c r="B729" s="206"/>
      <c r="C729" s="64">
        <v>4139</v>
      </c>
      <c r="D729" s="30" t="s">
        <v>30</v>
      </c>
      <c r="E729" s="239">
        <v>13000</v>
      </c>
      <c r="F729" s="108">
        <v>5357.6</v>
      </c>
      <c r="G729" s="257">
        <f t="shared" si="67"/>
        <v>41.21230769230769</v>
      </c>
    </row>
    <row r="730" spans="1:7" s="60" customFormat="1" ht="24.75" customHeight="1" thickBot="1">
      <c r="A730" s="21"/>
      <c r="B730" s="207">
        <v>413</v>
      </c>
      <c r="C730" s="295" t="s">
        <v>125</v>
      </c>
      <c r="D730" s="296"/>
      <c r="E730" s="101">
        <f>SUM(E726:E729)</f>
        <v>38600</v>
      </c>
      <c r="F730" s="97">
        <f>SUM(F726:F729)</f>
        <v>18408.940000000002</v>
      </c>
      <c r="G730" s="263">
        <f t="shared" si="67"/>
        <v>47.69155440414508</v>
      </c>
    </row>
    <row r="731" spans="1:7" s="60" customFormat="1" ht="33.75" customHeight="1" thickBot="1" thickTop="1">
      <c r="A731" s="303" t="s">
        <v>160</v>
      </c>
      <c r="B731" s="304"/>
      <c r="C731" s="304"/>
      <c r="D731" s="305"/>
      <c r="E731" s="116">
        <f>E730+E724+E717</f>
        <v>357200</v>
      </c>
      <c r="F731" s="110">
        <f>F730+F724+F717</f>
        <v>320352.37</v>
      </c>
      <c r="G731" s="281">
        <f t="shared" si="67"/>
        <v>89.68431410974243</v>
      </c>
    </row>
    <row r="732" spans="1:7" s="60" customFormat="1" ht="23.25" customHeight="1" thickBot="1">
      <c r="A732" s="105">
        <v>25</v>
      </c>
      <c r="B732" s="298" t="s">
        <v>193</v>
      </c>
      <c r="C732" s="298"/>
      <c r="D732" s="298"/>
      <c r="E732" s="298"/>
      <c r="F732" s="299"/>
      <c r="G732" s="300"/>
    </row>
    <row r="733" spans="1:7" s="60" customFormat="1" ht="15" customHeight="1">
      <c r="A733" s="21"/>
      <c r="B733" s="205"/>
      <c r="C733" s="70">
        <v>4111</v>
      </c>
      <c r="D733" s="24" t="s">
        <v>43</v>
      </c>
      <c r="E733" s="99">
        <v>74000</v>
      </c>
      <c r="F733" s="104">
        <v>73899.68</v>
      </c>
      <c r="G733" s="257">
        <f aca="true" t="shared" si="68" ref="G733:G738">F733/E733*100</f>
        <v>99.86443243243242</v>
      </c>
    </row>
    <row r="734" spans="1:7" s="60" customFormat="1" ht="15" customHeight="1">
      <c r="A734" s="21"/>
      <c r="B734" s="206"/>
      <c r="C734" s="14">
        <v>4112</v>
      </c>
      <c r="D734" s="15" t="s">
        <v>23</v>
      </c>
      <c r="E734" s="48">
        <v>16000</v>
      </c>
      <c r="F734" s="103">
        <v>14184.66</v>
      </c>
      <c r="G734" s="257">
        <f t="shared" si="68"/>
        <v>88.654125</v>
      </c>
    </row>
    <row r="735" spans="1:7" s="60" customFormat="1" ht="15" customHeight="1">
      <c r="A735" s="21"/>
      <c r="B735" s="206"/>
      <c r="C735" s="14">
        <v>4113</v>
      </c>
      <c r="D735" s="23" t="s">
        <v>116</v>
      </c>
      <c r="E735" s="100">
        <v>21000</v>
      </c>
      <c r="F735" s="103">
        <v>19217.02</v>
      </c>
      <c r="G735" s="257">
        <f t="shared" si="68"/>
        <v>91.50961904761905</v>
      </c>
    </row>
    <row r="736" spans="1:7" s="60" customFormat="1" ht="15" customHeight="1">
      <c r="A736" s="21"/>
      <c r="B736" s="206"/>
      <c r="C736" s="26">
        <v>4114</v>
      </c>
      <c r="D736" s="9" t="s">
        <v>117</v>
      </c>
      <c r="E736" s="99">
        <v>20000</v>
      </c>
      <c r="F736" s="103">
        <v>18583.03</v>
      </c>
      <c r="G736" s="257">
        <f t="shared" si="68"/>
        <v>92.91515</v>
      </c>
    </row>
    <row r="737" spans="1:7" s="60" customFormat="1" ht="15" customHeight="1">
      <c r="A737" s="21"/>
      <c r="B737" s="206"/>
      <c r="C737" s="14">
        <v>4115</v>
      </c>
      <c r="D737" s="15" t="s">
        <v>16</v>
      </c>
      <c r="E737" s="99">
        <v>2600</v>
      </c>
      <c r="F737" s="103">
        <v>2052.14</v>
      </c>
      <c r="G737" s="257">
        <f t="shared" si="68"/>
        <v>78.92846153846153</v>
      </c>
    </row>
    <row r="738" spans="1:7" s="60" customFormat="1" ht="15" customHeight="1">
      <c r="A738" s="21"/>
      <c r="B738" s="67">
        <v>411</v>
      </c>
      <c r="C738" s="297" t="s">
        <v>118</v>
      </c>
      <c r="D738" s="293"/>
      <c r="E738" s="101">
        <f>E733+E734+E735+E736+E737</f>
        <v>133600</v>
      </c>
      <c r="F738" s="97">
        <f>F733+F734+F735+F736+F737</f>
        <v>127936.53</v>
      </c>
      <c r="G738" s="258">
        <f t="shared" si="68"/>
        <v>95.760875748503</v>
      </c>
    </row>
    <row r="739" spans="1:7" s="60" customFormat="1" ht="7.5" customHeight="1">
      <c r="A739" s="71"/>
      <c r="B739" s="25"/>
      <c r="C739" s="292"/>
      <c r="D739" s="293"/>
      <c r="E739" s="78"/>
      <c r="F739" s="103"/>
      <c r="G739" s="257"/>
    </row>
    <row r="740" spans="1:7" s="60" customFormat="1" ht="15" customHeight="1">
      <c r="A740" s="21"/>
      <c r="B740" s="206"/>
      <c r="C740" s="14">
        <v>4121</v>
      </c>
      <c r="D740" s="15" t="s">
        <v>25</v>
      </c>
      <c r="E740" s="100">
        <v>6000</v>
      </c>
      <c r="F740" s="103">
        <v>4916.45</v>
      </c>
      <c r="G740" s="257">
        <f aca="true" t="shared" si="69" ref="G740:G745">F740/E740*100</f>
        <v>81.94083333333333</v>
      </c>
    </row>
    <row r="741" spans="1:7" s="60" customFormat="1" ht="15" customHeight="1">
      <c r="A741" s="21"/>
      <c r="B741" s="206"/>
      <c r="C741" s="14">
        <v>4122</v>
      </c>
      <c r="D741" s="15" t="s">
        <v>27</v>
      </c>
      <c r="E741" s="100">
        <v>2600</v>
      </c>
      <c r="F741" s="103">
        <v>2213.75</v>
      </c>
      <c r="G741" s="257">
        <f t="shared" si="69"/>
        <v>85.14423076923077</v>
      </c>
    </row>
    <row r="742" spans="1:7" s="60" customFormat="1" ht="15" customHeight="1">
      <c r="A742" s="21"/>
      <c r="B742" s="206"/>
      <c r="C742" s="14">
        <v>4123</v>
      </c>
      <c r="D742" s="27" t="s">
        <v>119</v>
      </c>
      <c r="E742" s="100">
        <v>5200</v>
      </c>
      <c r="F742" s="103">
        <v>4320</v>
      </c>
      <c r="G742" s="257">
        <f t="shared" si="69"/>
        <v>83.07692307692308</v>
      </c>
    </row>
    <row r="743" spans="1:7" s="60" customFormat="1" ht="15" customHeight="1">
      <c r="A743" s="21"/>
      <c r="B743" s="206"/>
      <c r="C743" s="14">
        <v>4125</v>
      </c>
      <c r="D743" s="19" t="s">
        <v>26</v>
      </c>
      <c r="E743" s="100">
        <v>4200</v>
      </c>
      <c r="F743" s="103">
        <v>3912.09</v>
      </c>
      <c r="G743" s="257">
        <f t="shared" si="69"/>
        <v>93.145</v>
      </c>
    </row>
    <row r="744" spans="1:7" s="60" customFormat="1" ht="15" customHeight="1">
      <c r="A744" s="21"/>
      <c r="B744" s="206"/>
      <c r="C744" s="14">
        <v>4129</v>
      </c>
      <c r="D744" s="19" t="s">
        <v>28</v>
      </c>
      <c r="E744" s="100">
        <v>2000</v>
      </c>
      <c r="F744" s="103">
        <v>2075.31</v>
      </c>
      <c r="G744" s="257">
        <f t="shared" si="69"/>
        <v>103.7655</v>
      </c>
    </row>
    <row r="745" spans="1:7" s="60" customFormat="1" ht="15" customHeight="1" thickBot="1">
      <c r="A745" s="155"/>
      <c r="B745" s="139">
        <v>412</v>
      </c>
      <c r="C745" s="301" t="s">
        <v>24</v>
      </c>
      <c r="D745" s="302"/>
      <c r="E745" s="190">
        <f>E740+E741+E742+E743+E744</f>
        <v>20000</v>
      </c>
      <c r="F745" s="191">
        <f>F740+F741+F742+F743+F744</f>
        <v>17437.600000000002</v>
      </c>
      <c r="G745" s="270">
        <f t="shared" si="69"/>
        <v>87.18800000000002</v>
      </c>
    </row>
    <row r="746" spans="1:7" s="60" customFormat="1" ht="15" customHeight="1">
      <c r="A746" s="9"/>
      <c r="B746" s="31"/>
      <c r="C746" s="10"/>
      <c r="D746" s="35"/>
      <c r="E746" s="65"/>
      <c r="F746" s="65"/>
      <c r="G746" s="260"/>
    </row>
    <row r="747" spans="1:7" s="60" customFormat="1" ht="8.25" customHeight="1" thickBot="1">
      <c r="A747" s="9"/>
      <c r="B747" s="31"/>
      <c r="C747" s="34"/>
      <c r="D747" s="34"/>
      <c r="E747" s="192"/>
      <c r="F747" s="193"/>
      <c r="G747" s="275"/>
    </row>
    <row r="748" spans="1:7" s="60" customFormat="1" ht="15.75" customHeight="1">
      <c r="A748" s="58" t="s">
        <v>4</v>
      </c>
      <c r="B748" s="58" t="s">
        <v>64</v>
      </c>
      <c r="C748" s="59" t="s">
        <v>64</v>
      </c>
      <c r="D748" s="36" t="s">
        <v>3</v>
      </c>
      <c r="E748" s="92" t="s">
        <v>6</v>
      </c>
      <c r="F748" s="196" t="s">
        <v>65</v>
      </c>
      <c r="G748" s="255" t="s">
        <v>66</v>
      </c>
    </row>
    <row r="749" spans="1:7" s="60" customFormat="1" ht="12.75" customHeight="1" thickBot="1">
      <c r="A749" s="61" t="s">
        <v>5</v>
      </c>
      <c r="B749" s="61" t="s">
        <v>5</v>
      </c>
      <c r="C749" s="62" t="s">
        <v>5</v>
      </c>
      <c r="D749" s="37"/>
      <c r="E749" s="197">
        <v>2007</v>
      </c>
      <c r="F749" s="197">
        <v>2007</v>
      </c>
      <c r="G749" s="256"/>
    </row>
    <row r="750" spans="1:7" s="60" customFormat="1" ht="15" customHeight="1">
      <c r="A750" s="21"/>
      <c r="B750" s="205"/>
      <c r="C750" s="14">
        <v>4131</v>
      </c>
      <c r="D750" s="15" t="s">
        <v>128</v>
      </c>
      <c r="E750" s="100">
        <v>13000</v>
      </c>
      <c r="F750" s="103">
        <v>4824.77</v>
      </c>
      <c r="G750" s="257">
        <f>F750/E750*100</f>
        <v>37.113615384615386</v>
      </c>
    </row>
    <row r="751" spans="1:7" s="60" customFormat="1" ht="15" customHeight="1">
      <c r="A751" s="21"/>
      <c r="B751" s="206"/>
      <c r="C751" s="64">
        <v>4132</v>
      </c>
      <c r="D751" s="15" t="s">
        <v>122</v>
      </c>
      <c r="E751" s="100">
        <v>4000</v>
      </c>
      <c r="F751" s="103">
        <v>2656</v>
      </c>
      <c r="G751" s="257">
        <f>F751/E751*100</f>
        <v>66.4</v>
      </c>
    </row>
    <row r="752" spans="1:7" s="60" customFormat="1" ht="15" customHeight="1">
      <c r="A752" s="21"/>
      <c r="B752" s="206"/>
      <c r="C752" s="14">
        <v>4135</v>
      </c>
      <c r="D752" s="15" t="s">
        <v>149</v>
      </c>
      <c r="E752" s="100">
        <v>5000</v>
      </c>
      <c r="F752" s="103">
        <v>4998.11</v>
      </c>
      <c r="G752" s="257">
        <f>F752/E752*100</f>
        <v>99.9622</v>
      </c>
    </row>
    <row r="753" spans="1:7" s="60" customFormat="1" ht="15" customHeight="1">
      <c r="A753" s="21"/>
      <c r="B753" s="206"/>
      <c r="C753" s="14">
        <v>4139</v>
      </c>
      <c r="D753" s="24" t="s">
        <v>30</v>
      </c>
      <c r="E753" s="100">
        <v>17000</v>
      </c>
      <c r="F753" s="103">
        <v>16188.5</v>
      </c>
      <c r="G753" s="257">
        <f>F753/E753*100</f>
        <v>95.22647058823529</v>
      </c>
    </row>
    <row r="754" spans="1:7" s="60" customFormat="1" ht="15" customHeight="1">
      <c r="A754" s="21"/>
      <c r="B754" s="67">
        <v>413</v>
      </c>
      <c r="C754" s="294" t="s">
        <v>125</v>
      </c>
      <c r="D754" s="293"/>
      <c r="E754" s="97">
        <f>E750+E751+E752+E753</f>
        <v>39000</v>
      </c>
      <c r="F754" s="97">
        <f>F750+F751+F752+F753</f>
        <v>28667.38</v>
      </c>
      <c r="G754" s="264">
        <f>F754/E754*100</f>
        <v>73.50610256410258</v>
      </c>
    </row>
    <row r="755" spans="1:7" s="60" customFormat="1" ht="6.75" customHeight="1">
      <c r="A755" s="21"/>
      <c r="B755" s="25"/>
      <c r="C755" s="292"/>
      <c r="D755" s="293"/>
      <c r="E755" s="97"/>
      <c r="F755" s="103"/>
      <c r="G755" s="273"/>
    </row>
    <row r="756" spans="1:7" s="60" customFormat="1" ht="15" customHeight="1">
      <c r="A756" s="21"/>
      <c r="B756" s="206"/>
      <c r="C756" s="26">
        <v>4144</v>
      </c>
      <c r="D756" s="81" t="s">
        <v>159</v>
      </c>
      <c r="E756" s="123">
        <v>55000</v>
      </c>
      <c r="F756" s="103">
        <v>57537.85</v>
      </c>
      <c r="G756" s="257">
        <f>F756/E756*100</f>
        <v>104.61427272727273</v>
      </c>
    </row>
    <row r="757" spans="1:7" s="60" customFormat="1" ht="15" customHeight="1" thickBot="1">
      <c r="A757" s="76"/>
      <c r="B757" s="207">
        <v>414</v>
      </c>
      <c r="C757" s="295" t="s">
        <v>156</v>
      </c>
      <c r="D757" s="296"/>
      <c r="E757" s="157">
        <f>E756</f>
        <v>55000</v>
      </c>
      <c r="F757" s="157">
        <f>F756</f>
        <v>57537.85</v>
      </c>
      <c r="G757" s="271">
        <f>F757/E757*100</f>
        <v>104.61427272727273</v>
      </c>
    </row>
    <row r="758" spans="1:7" s="60" customFormat="1" ht="22.5" customHeight="1" thickBot="1" thickTop="1">
      <c r="A758" s="303" t="s">
        <v>161</v>
      </c>
      <c r="B758" s="304"/>
      <c r="C758" s="304"/>
      <c r="D758" s="305"/>
      <c r="E758" s="116">
        <f>E754+E745+E738+E757</f>
        <v>247600</v>
      </c>
      <c r="F758" s="110">
        <f>F754+F745+F738+F757</f>
        <v>231579.36000000002</v>
      </c>
      <c r="G758" s="281">
        <f>F758/E758*100</f>
        <v>93.52962843295639</v>
      </c>
    </row>
    <row r="759" spans="1:7" s="60" customFormat="1" ht="23.25" customHeight="1" thickBot="1">
      <c r="A759" s="105">
        <v>26</v>
      </c>
      <c r="B759" s="298" t="s">
        <v>194</v>
      </c>
      <c r="C759" s="298"/>
      <c r="D759" s="298"/>
      <c r="E759" s="298"/>
      <c r="F759" s="299"/>
      <c r="G759" s="300"/>
    </row>
    <row r="760" spans="1:7" s="60" customFormat="1" ht="15" customHeight="1">
      <c r="A760" s="21"/>
      <c r="B760" s="205"/>
      <c r="C760" s="70">
        <v>4111</v>
      </c>
      <c r="D760" s="24" t="s">
        <v>43</v>
      </c>
      <c r="E760" s="99">
        <v>735000</v>
      </c>
      <c r="F760" s="104">
        <v>635067.73</v>
      </c>
      <c r="G760" s="257">
        <f aca="true" t="shared" si="70" ref="G760:G765">F760/E760*100</f>
        <v>86.40377278911564</v>
      </c>
    </row>
    <row r="761" spans="1:7" s="60" customFormat="1" ht="15" customHeight="1">
      <c r="A761" s="21"/>
      <c r="B761" s="206"/>
      <c r="C761" s="14">
        <v>4112</v>
      </c>
      <c r="D761" s="15" t="s">
        <v>23</v>
      </c>
      <c r="E761" s="48">
        <v>146000</v>
      </c>
      <c r="F761" s="103">
        <v>129281.44</v>
      </c>
      <c r="G761" s="257">
        <f t="shared" si="70"/>
        <v>88.54893150684931</v>
      </c>
    </row>
    <row r="762" spans="1:7" s="60" customFormat="1" ht="15" customHeight="1">
      <c r="A762" s="21"/>
      <c r="B762" s="206"/>
      <c r="C762" s="14">
        <v>4113</v>
      </c>
      <c r="D762" s="23" t="s">
        <v>116</v>
      </c>
      <c r="E762" s="100">
        <v>220000</v>
      </c>
      <c r="F762" s="103">
        <v>200254.12</v>
      </c>
      <c r="G762" s="257">
        <f t="shared" si="70"/>
        <v>91.0246</v>
      </c>
    </row>
    <row r="763" spans="1:7" s="60" customFormat="1" ht="15" customHeight="1">
      <c r="A763" s="21"/>
      <c r="B763" s="206"/>
      <c r="C763" s="26">
        <v>4114</v>
      </c>
      <c r="D763" s="9" t="s">
        <v>117</v>
      </c>
      <c r="E763" s="99">
        <v>226000</v>
      </c>
      <c r="F763" s="103">
        <v>218649.51</v>
      </c>
      <c r="G763" s="257">
        <f t="shared" si="70"/>
        <v>96.74757079646018</v>
      </c>
    </row>
    <row r="764" spans="1:7" s="60" customFormat="1" ht="15" customHeight="1">
      <c r="A764" s="21"/>
      <c r="B764" s="206"/>
      <c r="C764" s="14">
        <v>4115</v>
      </c>
      <c r="D764" s="15" t="s">
        <v>16</v>
      </c>
      <c r="E764" s="99">
        <v>24000</v>
      </c>
      <c r="F764" s="103">
        <v>18872.67</v>
      </c>
      <c r="G764" s="257">
        <f t="shared" si="70"/>
        <v>78.63612499999999</v>
      </c>
    </row>
    <row r="765" spans="1:7" s="60" customFormat="1" ht="18" customHeight="1">
      <c r="A765" s="21"/>
      <c r="B765" s="67">
        <v>411</v>
      </c>
      <c r="C765" s="297" t="s">
        <v>118</v>
      </c>
      <c r="D765" s="293"/>
      <c r="E765" s="101">
        <f>E760+E761+E762+E763+E764</f>
        <v>1351000</v>
      </c>
      <c r="F765" s="97">
        <f>F760+F761+F762+F763+F764</f>
        <v>1202125.4699999997</v>
      </c>
      <c r="G765" s="264">
        <f t="shared" si="70"/>
        <v>88.98041968911915</v>
      </c>
    </row>
    <row r="766" spans="1:7" s="60" customFormat="1" ht="9" customHeight="1">
      <c r="A766" s="21"/>
      <c r="B766" s="25"/>
      <c r="C766" s="292"/>
      <c r="D766" s="293"/>
      <c r="E766" s="19"/>
      <c r="F766" s="103"/>
      <c r="G766" s="243"/>
    </row>
    <row r="767" spans="1:7" s="60" customFormat="1" ht="15" customHeight="1">
      <c r="A767" s="21"/>
      <c r="B767" s="206"/>
      <c r="C767" s="14">
        <v>4121</v>
      </c>
      <c r="D767" s="15" t="s">
        <v>25</v>
      </c>
      <c r="E767" s="100">
        <v>40000</v>
      </c>
      <c r="F767" s="103">
        <v>37605.25</v>
      </c>
      <c r="G767" s="257">
        <f aca="true" t="shared" si="71" ref="G767:G772">F767/E767*100</f>
        <v>94.013125</v>
      </c>
    </row>
    <row r="768" spans="1:7" s="60" customFormat="1" ht="15" customHeight="1">
      <c r="A768" s="21"/>
      <c r="B768" s="206"/>
      <c r="C768" s="14">
        <v>4122</v>
      </c>
      <c r="D768" s="15" t="s">
        <v>27</v>
      </c>
      <c r="E768" s="100">
        <v>22000</v>
      </c>
      <c r="F768" s="103">
        <v>20748.75</v>
      </c>
      <c r="G768" s="257">
        <f t="shared" si="71"/>
        <v>94.3125</v>
      </c>
    </row>
    <row r="769" spans="1:7" s="60" customFormat="1" ht="15" customHeight="1">
      <c r="A769" s="21"/>
      <c r="B769" s="206"/>
      <c r="C769" s="14">
        <v>4123</v>
      </c>
      <c r="D769" s="15" t="s">
        <v>119</v>
      </c>
      <c r="E769" s="100">
        <v>38600</v>
      </c>
      <c r="F769" s="103">
        <v>32640</v>
      </c>
      <c r="G769" s="257">
        <f t="shared" si="71"/>
        <v>84.55958549222798</v>
      </c>
    </row>
    <row r="770" spans="1:7" s="60" customFormat="1" ht="15" customHeight="1">
      <c r="A770" s="21"/>
      <c r="B770" s="206"/>
      <c r="C770" s="14">
        <v>4125</v>
      </c>
      <c r="D770" s="15" t="s">
        <v>26</v>
      </c>
      <c r="E770" s="100">
        <v>29000</v>
      </c>
      <c r="F770" s="103">
        <v>29616.11</v>
      </c>
      <c r="G770" s="257">
        <f t="shared" si="71"/>
        <v>102.12451724137932</v>
      </c>
    </row>
    <row r="771" spans="1:7" s="60" customFormat="1" ht="15" customHeight="1">
      <c r="A771" s="212" t="s">
        <v>115</v>
      </c>
      <c r="B771" s="206"/>
      <c r="C771" s="64">
        <v>4129</v>
      </c>
      <c r="D771" s="30" t="s">
        <v>28</v>
      </c>
      <c r="E771" s="106">
        <v>6000</v>
      </c>
      <c r="F771" s="108">
        <v>1330</v>
      </c>
      <c r="G771" s="257">
        <f t="shared" si="71"/>
        <v>22.166666666666668</v>
      </c>
    </row>
    <row r="772" spans="1:7" s="60" customFormat="1" ht="17.25" customHeight="1">
      <c r="A772" s="21"/>
      <c r="B772" s="67">
        <v>412</v>
      </c>
      <c r="C772" s="294" t="s">
        <v>120</v>
      </c>
      <c r="D772" s="293"/>
      <c r="E772" s="101">
        <f>E767+E768+E769+E770+E771</f>
        <v>135600</v>
      </c>
      <c r="F772" s="97">
        <f>F767+F768+F769+F770+F771</f>
        <v>121940.11</v>
      </c>
      <c r="G772" s="264">
        <f t="shared" si="71"/>
        <v>89.92633480825958</v>
      </c>
    </row>
    <row r="773" spans="1:7" s="60" customFormat="1" ht="17.25" customHeight="1">
      <c r="A773" s="21"/>
      <c r="B773" s="25"/>
      <c r="C773" s="292"/>
      <c r="D773" s="293"/>
      <c r="E773" s="215"/>
      <c r="F773" s="214"/>
      <c r="G773" s="265"/>
    </row>
    <row r="774" spans="1:7" s="60" customFormat="1" ht="15" customHeight="1">
      <c r="A774" s="21"/>
      <c r="B774" s="206"/>
      <c r="C774" s="240">
        <v>4131</v>
      </c>
      <c r="D774" s="27" t="s">
        <v>155</v>
      </c>
      <c r="E774" s="99">
        <v>130000</v>
      </c>
      <c r="F774" s="104">
        <v>136072.48</v>
      </c>
      <c r="G774" s="257">
        <f>F774/E774*100</f>
        <v>104.67113846153846</v>
      </c>
    </row>
    <row r="775" spans="1:7" s="60" customFormat="1" ht="15" customHeight="1">
      <c r="A775" s="21"/>
      <c r="B775" s="206"/>
      <c r="C775" s="240">
        <v>4139</v>
      </c>
      <c r="D775" s="27" t="s">
        <v>30</v>
      </c>
      <c r="E775" s="231">
        <v>120000</v>
      </c>
      <c r="F775" s="103">
        <v>113139.9</v>
      </c>
      <c r="G775" s="257">
        <f>F775/E775*100</f>
        <v>94.28325</v>
      </c>
    </row>
    <row r="776" spans="1:7" s="60" customFormat="1" ht="15" customHeight="1" thickBot="1">
      <c r="A776" s="21"/>
      <c r="B776" s="207">
        <v>413</v>
      </c>
      <c r="C776" s="295" t="s">
        <v>125</v>
      </c>
      <c r="D776" s="296"/>
      <c r="E776" s="102">
        <f>SUM(E774:E775)</f>
        <v>250000</v>
      </c>
      <c r="F776" s="112">
        <f>SUM(F774:F775)</f>
        <v>249212.38</v>
      </c>
      <c r="G776" s="259">
        <f>F776/E776*100</f>
        <v>99.68495200000001</v>
      </c>
    </row>
    <row r="777" spans="1:7" s="60" customFormat="1" ht="27" customHeight="1" thickBot="1" thickTop="1">
      <c r="A777" s="350" t="s">
        <v>195</v>
      </c>
      <c r="B777" s="351"/>
      <c r="C777" s="351"/>
      <c r="D777" s="351"/>
      <c r="E777" s="241">
        <f>E765+E772+E776</f>
        <v>1736600</v>
      </c>
      <c r="F777" s="241">
        <f>F765+F772+F776</f>
        <v>1573277.96</v>
      </c>
      <c r="G777" s="283">
        <f>F777/E777*100</f>
        <v>90.59529885984107</v>
      </c>
    </row>
    <row r="778" spans="1:7" s="60" customFormat="1" ht="39" customHeight="1" thickBot="1" thickTop="1">
      <c r="A778" s="343" t="s">
        <v>54</v>
      </c>
      <c r="B778" s="344"/>
      <c r="C778" s="344"/>
      <c r="D778" s="345"/>
      <c r="E778" s="216">
        <f>E777+E758+E731+E710+E678+E655+E634+E611+E590+E569+E547+E525+E506+E484+E465+E443+E424+E395+E376+E349+E328+E302+E195+E169+E217+E249</f>
        <v>72098500</v>
      </c>
      <c r="F778" s="242">
        <f>F777+F758+F731+F710+F678+F655+F634+F611+F590+F569+F547+F525+F506+F484+F465+F443+F424+F395+F376+F349+F328+F302+F195+F169+F217+F249</f>
        <v>65623338.99</v>
      </c>
      <c r="G778" s="279">
        <f>F778/E778*100</f>
        <v>91.01900731637967</v>
      </c>
    </row>
    <row r="779" spans="1:7" s="60" customFormat="1" ht="12.75">
      <c r="A779" s="9"/>
      <c r="B779" s="9"/>
      <c r="C779" s="9"/>
      <c r="D779" s="9"/>
      <c r="E779" s="9"/>
      <c r="F779" s="134"/>
      <c r="G779" s="276"/>
    </row>
    <row r="780" spans="1:7" s="60" customFormat="1" ht="15.75">
      <c r="A780" s="347" t="s">
        <v>67</v>
      </c>
      <c r="B780" s="347"/>
      <c r="C780" s="347"/>
      <c r="D780" s="347"/>
      <c r="E780" s="347"/>
      <c r="F780" s="348"/>
      <c r="G780" s="348"/>
    </row>
    <row r="782" spans="1:7" ht="37.5" customHeight="1">
      <c r="A782" s="338" t="s">
        <v>200</v>
      </c>
      <c r="B782" s="338"/>
      <c r="C782" s="338"/>
      <c r="D782" s="338"/>
      <c r="E782" s="338"/>
      <c r="F782" s="328"/>
      <c r="G782" s="328"/>
    </row>
    <row r="784" spans="2:7" ht="12.75">
      <c r="B784" t="s">
        <v>113</v>
      </c>
      <c r="F784"/>
      <c r="G784" s="134"/>
    </row>
    <row r="785" spans="2:7" ht="12.75">
      <c r="B785" t="s">
        <v>114</v>
      </c>
      <c r="F785"/>
      <c r="G785" s="134"/>
    </row>
    <row r="787" spans="1:7" ht="18">
      <c r="A787" s="341" t="s">
        <v>91</v>
      </c>
      <c r="B787" s="341"/>
      <c r="C787" s="341"/>
      <c r="D787" s="341"/>
      <c r="E787" s="341"/>
      <c r="F787" s="328"/>
      <c r="G787" s="328"/>
    </row>
    <row r="789" spans="5:7" ht="15">
      <c r="E789" s="342" t="s">
        <v>87</v>
      </c>
      <c r="F789" s="342"/>
      <c r="G789" s="277"/>
    </row>
    <row r="790" spans="5:6" ht="15">
      <c r="E790" s="342" t="s">
        <v>88</v>
      </c>
      <c r="F790" s="342"/>
    </row>
    <row r="792" spans="1:5" ht="18">
      <c r="A792" s="38"/>
      <c r="B792" s="38"/>
      <c r="C792" s="38"/>
      <c r="D792" s="38"/>
      <c r="E792" s="38"/>
    </row>
  </sheetData>
  <sheetProtection/>
  <mergeCells count="237">
    <mergeCell ref="C293:D293"/>
    <mergeCell ref="C348:D348"/>
    <mergeCell ref="C301:D301"/>
    <mergeCell ref="C313:D313"/>
    <mergeCell ref="C320:D320"/>
    <mergeCell ref="C327:D327"/>
    <mergeCell ref="A302:D302"/>
    <mergeCell ref="B307:G307"/>
    <mergeCell ref="C216:D216"/>
    <mergeCell ref="C226:D226"/>
    <mergeCell ref="C234:D234"/>
    <mergeCell ref="C297:D297"/>
    <mergeCell ref="C264:D264"/>
    <mergeCell ref="C273:D273"/>
    <mergeCell ref="C277:D277"/>
    <mergeCell ref="C284:D284"/>
    <mergeCell ref="C244:D244"/>
    <mergeCell ref="C290:D290"/>
    <mergeCell ref="A777:D777"/>
    <mergeCell ref="A731:D731"/>
    <mergeCell ref="A758:D758"/>
    <mergeCell ref="B401:G401"/>
    <mergeCell ref="A465:D465"/>
    <mergeCell ref="A484:D484"/>
    <mergeCell ref="B488:G488"/>
    <mergeCell ref="B466:G466"/>
    <mergeCell ref="A590:D590"/>
    <mergeCell ref="A611:D611"/>
    <mergeCell ref="C165:D165"/>
    <mergeCell ref="B41:B42"/>
    <mergeCell ref="B44:B46"/>
    <mergeCell ref="B49:B50"/>
    <mergeCell ref="B52:B53"/>
    <mergeCell ref="A136:G136"/>
    <mergeCell ref="C151:D151"/>
    <mergeCell ref="A787:G787"/>
    <mergeCell ref="E789:F789"/>
    <mergeCell ref="A778:D778"/>
    <mergeCell ref="E790:F790"/>
    <mergeCell ref="A780:G780"/>
    <mergeCell ref="A782:G782"/>
    <mergeCell ref="A12:E12"/>
    <mergeCell ref="A19:G19"/>
    <mergeCell ref="A24:G24"/>
    <mergeCell ref="A14:G14"/>
    <mergeCell ref="C168:D168"/>
    <mergeCell ref="B145:G145"/>
    <mergeCell ref="B711:G711"/>
    <mergeCell ref="B377:G377"/>
    <mergeCell ref="A424:D424"/>
    <mergeCell ref="A2:G2"/>
    <mergeCell ref="A10:E10"/>
    <mergeCell ref="A18:E18"/>
    <mergeCell ref="A8:G8"/>
    <mergeCell ref="A9:G9"/>
    <mergeCell ref="A16:F16"/>
    <mergeCell ref="B36:B39"/>
    <mergeCell ref="C152:D152"/>
    <mergeCell ref="C159:D159"/>
    <mergeCell ref="A140:D140"/>
    <mergeCell ref="B57:B61"/>
    <mergeCell ref="B71:B72"/>
    <mergeCell ref="C158:D158"/>
    <mergeCell ref="A138:G138"/>
    <mergeCell ref="A21:G21"/>
    <mergeCell ref="A26:G26"/>
    <mergeCell ref="A169:D169"/>
    <mergeCell ref="A328:D328"/>
    <mergeCell ref="B174:G174"/>
    <mergeCell ref="B196:G196"/>
    <mergeCell ref="A171:G171"/>
    <mergeCell ref="A217:D217"/>
    <mergeCell ref="B220:G220"/>
    <mergeCell ref="A249:D249"/>
    <mergeCell ref="B329:G329"/>
    <mergeCell ref="C367:D367"/>
    <mergeCell ref="C373:D373"/>
    <mergeCell ref="C375:D375"/>
    <mergeCell ref="C336:D336"/>
    <mergeCell ref="C335:D335"/>
    <mergeCell ref="C342:D342"/>
    <mergeCell ref="A506:D506"/>
    <mergeCell ref="C514:D514"/>
    <mergeCell ref="C520:D520"/>
    <mergeCell ref="B354:G354"/>
    <mergeCell ref="A443:D443"/>
    <mergeCell ref="A376:D376"/>
    <mergeCell ref="B447:G447"/>
    <mergeCell ref="B425:G425"/>
    <mergeCell ref="A395:D395"/>
    <mergeCell ref="C542:D542"/>
    <mergeCell ref="B591:G591"/>
    <mergeCell ref="B572:G572"/>
    <mergeCell ref="C554:D554"/>
    <mergeCell ref="C561:D561"/>
    <mergeCell ref="C565:D565"/>
    <mergeCell ref="C568:D568"/>
    <mergeCell ref="C578:D578"/>
    <mergeCell ref="C562:D562"/>
    <mergeCell ref="C248:D248"/>
    <mergeCell ref="C360:D360"/>
    <mergeCell ref="C285:D285"/>
    <mergeCell ref="C291:D291"/>
    <mergeCell ref="C294:D294"/>
    <mergeCell ref="C298:D298"/>
    <mergeCell ref="C314:D314"/>
    <mergeCell ref="C321:D321"/>
    <mergeCell ref="C343:D343"/>
    <mergeCell ref="A349:D349"/>
    <mergeCell ref="C368:D368"/>
    <mergeCell ref="C384:D384"/>
    <mergeCell ref="C383:D383"/>
    <mergeCell ref="A678:D678"/>
    <mergeCell ref="C585:D585"/>
    <mergeCell ref="A655:D655"/>
    <mergeCell ref="B635:G635"/>
    <mergeCell ref="B658:G658"/>
    <mergeCell ref="C654:D654"/>
    <mergeCell ref="C610:D610"/>
    <mergeCell ref="C438:D438"/>
    <mergeCell ref="C442:D442"/>
    <mergeCell ref="C453:D453"/>
    <mergeCell ref="C460:D460"/>
    <mergeCell ref="C439:D439"/>
    <mergeCell ref="C454:D454"/>
    <mergeCell ref="C642:D642"/>
    <mergeCell ref="C649:D649"/>
    <mergeCell ref="C501:D501"/>
    <mergeCell ref="C505:D505"/>
    <mergeCell ref="C513:D513"/>
    <mergeCell ref="C502:D502"/>
    <mergeCell ref="B507:E507"/>
    <mergeCell ref="C598:D598"/>
    <mergeCell ref="C605:D605"/>
    <mergeCell ref="C535:D535"/>
    <mergeCell ref="B614:G614"/>
    <mergeCell ref="A634:D634"/>
    <mergeCell ref="C620:D620"/>
    <mergeCell ref="C621:D621"/>
    <mergeCell ref="C628:D628"/>
    <mergeCell ref="C627:D627"/>
    <mergeCell ref="C664:D664"/>
    <mergeCell ref="C671:D671"/>
    <mergeCell ref="C677:D677"/>
    <mergeCell ref="C685:D685"/>
    <mergeCell ref="C665:D665"/>
    <mergeCell ref="C672:D672"/>
    <mergeCell ref="B679:G679"/>
    <mergeCell ref="C724:D724"/>
    <mergeCell ref="C730:D730"/>
    <mergeCell ref="C738:D738"/>
    <mergeCell ref="C725:D725"/>
    <mergeCell ref="B732:G732"/>
    <mergeCell ref="C776:D776"/>
    <mergeCell ref="C181:D181"/>
    <mergeCell ref="C188:D188"/>
    <mergeCell ref="C235:D235"/>
    <mergeCell ref="C242:D242"/>
    <mergeCell ref="C245:D245"/>
    <mergeCell ref="C257:D257"/>
    <mergeCell ref="C274:D274"/>
    <mergeCell ref="C278:D278"/>
    <mergeCell ref="C745:D745"/>
    <mergeCell ref="C166:D166"/>
    <mergeCell ref="C203:D203"/>
    <mergeCell ref="C210:D210"/>
    <mergeCell ref="C227:D227"/>
    <mergeCell ref="C180:D180"/>
    <mergeCell ref="C187:D187"/>
    <mergeCell ref="C194:D194"/>
    <mergeCell ref="C202:D202"/>
    <mergeCell ref="A195:D195"/>
    <mergeCell ref="C209:D209"/>
    <mergeCell ref="B250:G250"/>
    <mergeCell ref="C241:D241"/>
    <mergeCell ref="C408:D408"/>
    <mergeCell ref="C415:D415"/>
    <mergeCell ref="C256:D256"/>
    <mergeCell ref="C390:D390"/>
    <mergeCell ref="C394:D394"/>
    <mergeCell ref="C407:D407"/>
    <mergeCell ref="C391:D391"/>
    <mergeCell ref="C361:D361"/>
    <mergeCell ref="C421:D421"/>
    <mergeCell ref="C432:D432"/>
    <mergeCell ref="C414:D414"/>
    <mergeCell ref="C420:D420"/>
    <mergeCell ref="C423:D423"/>
    <mergeCell ref="C431:D431"/>
    <mergeCell ref="C461:D461"/>
    <mergeCell ref="C473:D473"/>
    <mergeCell ref="C480:D480"/>
    <mergeCell ref="C495:D495"/>
    <mergeCell ref="C494:D494"/>
    <mergeCell ref="C464:D464"/>
    <mergeCell ref="C472:D472"/>
    <mergeCell ref="C479:D479"/>
    <mergeCell ref="C483:D483"/>
    <mergeCell ref="C521:D521"/>
    <mergeCell ref="C536:D536"/>
    <mergeCell ref="C543:D543"/>
    <mergeCell ref="C555:D555"/>
    <mergeCell ref="B548:G548"/>
    <mergeCell ref="A525:D525"/>
    <mergeCell ref="B529:G529"/>
    <mergeCell ref="A547:D547"/>
    <mergeCell ref="C546:D546"/>
    <mergeCell ref="C524:D524"/>
    <mergeCell ref="C633:D633"/>
    <mergeCell ref="C641:D641"/>
    <mergeCell ref="C648:D648"/>
    <mergeCell ref="C566:D566"/>
    <mergeCell ref="C579:D579"/>
    <mergeCell ref="C586:D586"/>
    <mergeCell ref="A569:D569"/>
    <mergeCell ref="C589:D589"/>
    <mergeCell ref="C597:D597"/>
    <mergeCell ref="C604:D604"/>
    <mergeCell ref="C686:D686"/>
    <mergeCell ref="C693:D693"/>
    <mergeCell ref="C707:D707"/>
    <mergeCell ref="C718:D718"/>
    <mergeCell ref="C717:D717"/>
    <mergeCell ref="C692:D692"/>
    <mergeCell ref="C700:D700"/>
    <mergeCell ref="C706:D706"/>
    <mergeCell ref="C709:D709"/>
    <mergeCell ref="A710:D710"/>
    <mergeCell ref="C739:D739"/>
    <mergeCell ref="C755:D755"/>
    <mergeCell ref="C766:D766"/>
    <mergeCell ref="C773:D773"/>
    <mergeCell ref="C772:D772"/>
    <mergeCell ref="C754:D754"/>
    <mergeCell ref="C757:D757"/>
    <mergeCell ref="C765:D765"/>
    <mergeCell ref="B759:G759"/>
  </mergeCells>
  <printOptions/>
  <pageMargins left="0.48" right="0.35" top="0.52" bottom="0.73" header="0.27" footer="0.5"/>
  <pageSetup horizontalDpi="600" verticalDpi="600" orientation="portrait" scale="99" r:id="rId1"/>
  <headerFooter alignWithMargins="0"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Datronic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zlata.pelevic</cp:lastModifiedBy>
  <cp:lastPrinted>2009-06-25T09:43:39Z</cp:lastPrinted>
  <dcterms:created xsi:type="dcterms:W3CDTF">2004-10-18T07:49:55Z</dcterms:created>
  <dcterms:modified xsi:type="dcterms:W3CDTF">2011-09-21T11:54:34Z</dcterms:modified>
  <cp:category/>
  <cp:version/>
  <cp:contentType/>
  <cp:contentStatus/>
</cp:coreProperties>
</file>