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<sst xmlns="http://schemas.openxmlformats.org/spreadsheetml/2006/main" count="799" uniqueCount="254">
  <si>
    <t xml:space="preserve">SLUŽBA PREDSJEDNIKA </t>
  </si>
  <si>
    <t>Sredstva rezerve</t>
  </si>
  <si>
    <t>Sredstva za kupovinu knjiga</t>
  </si>
  <si>
    <t>Decembarska umjetnička scena - DEUS</t>
  </si>
  <si>
    <t>Izdaci za vodu, kanalizaciju, odvoz smeća i održ.čistoće</t>
  </si>
  <si>
    <r>
      <t xml:space="preserve">Primici i izdaci Budžeta za 2005. godinu ostvareni su u iznosima:                                                                         Primici....................................................................................             </t>
    </r>
    <r>
      <rPr>
        <b/>
        <sz val="11"/>
        <rFont val="Arial"/>
        <family val="2"/>
      </rPr>
      <t>25.496.878,46 €</t>
    </r>
    <r>
      <rPr>
        <sz val="11"/>
        <rFont val="Arial"/>
        <family val="2"/>
      </rPr>
      <t xml:space="preserve">                                                                                                 Izdaci...................................................................................... </t>
    </r>
    <r>
      <rPr>
        <b/>
        <sz val="11"/>
        <rFont val="Arial"/>
        <family val="2"/>
      </rPr>
      <t xml:space="preserve">            25.036.856,69 €           </t>
    </r>
    <r>
      <rPr>
        <sz val="11"/>
        <rFont val="Arial"/>
        <family val="2"/>
      </rPr>
      <t xml:space="preserve">                                                                                Razlika primitaka i izdataka na dan 31.12.2005.godine................           </t>
    </r>
    <r>
      <rPr>
        <b/>
        <sz val="11"/>
        <rFont val="Arial"/>
        <family val="2"/>
      </rPr>
      <t xml:space="preserve">460.021,77 € </t>
    </r>
    <r>
      <rPr>
        <sz val="11"/>
        <rFont val="Arial"/>
        <family val="2"/>
      </rPr>
      <t xml:space="preserve">                                                                    </t>
    </r>
  </si>
  <si>
    <t>Podgorica, 27. jun 2006. godine</t>
  </si>
  <si>
    <t>Broj: 01-031/06-5013</t>
  </si>
  <si>
    <r>
      <t xml:space="preserve">                    Na osnovu člana 55 Zakona o finansiranju lokalne samouprave ( "Službeni list RCG", broj 42/03 ) i člana 26 stav 1 tačka 4 Statuta Opštine Podgorica ( "Službeni list RCG - opštinski propisi", br. 15/94 i 25/95 ), Skupština opštine Podgorica, na sjednici održanoj 27.juna 2006. godine, </t>
    </r>
    <r>
      <rPr>
        <b/>
        <sz val="11"/>
        <rFont val="Arial"/>
        <family val="2"/>
      </rPr>
      <t>d o n i j e l a   j e -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</si>
  <si>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</si>
  <si>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</si>
  <si>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</t>
  </si>
  <si>
    <t xml:space="preserve">SEKRETARIJAT ZA RAZVOJ PREDUZETNIŠTVA </t>
  </si>
  <si>
    <t>SEKRETARIJAT ZA SOCIJALNO STARANJE</t>
  </si>
  <si>
    <t>JU za brigu o djeci " DJEČJI SAVEZ "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</si>
  <si>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</si>
  <si>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</si>
  <si>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</si>
  <si>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</si>
  <si>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SEKRETARIJAT  ZA  PLANIRANJE I UREĐENJE PROSTORA</t>
  </si>
  <si>
    <t>SEKRETARIJAT  ZA  SAOBRAĆAJ</t>
  </si>
  <si>
    <t>SLUŽBA ZA ZAJEDNIČKE POSLOVE</t>
  </si>
  <si>
    <t>UKUPNO                    15</t>
  </si>
  <si>
    <t>UKUPNO                    16</t>
  </si>
  <si>
    <t>JU  KIC " ZETA "</t>
  </si>
  <si>
    <t>JU  KIC " MALESIJA "</t>
  </si>
  <si>
    <t>Izdaci za rad komisija i radnih grupa</t>
  </si>
  <si>
    <t>Naknada članovima žirija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</si>
  <si>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</si>
  <si>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Član 1.</t>
  </si>
  <si>
    <t>Član 2.</t>
  </si>
  <si>
    <t>OPIS</t>
  </si>
  <si>
    <t xml:space="preserve">Org. </t>
  </si>
  <si>
    <t>klasa</t>
  </si>
  <si>
    <t>Funkc.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</si>
  <si>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</si>
  <si>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</si>
  <si>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</si>
  <si>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</si>
  <si>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</si>
  <si>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</si>
  <si>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</si>
  <si>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promet nepokretnosti i prava i porez na nasleđe i poklon</t>
  </si>
  <si>
    <t>Porez na dohodak fizičkih lica</t>
  </si>
  <si>
    <t xml:space="preserve">Porez na promet nepokretnosti i prava </t>
  </si>
  <si>
    <t xml:space="preserve">Opštinski porezi </t>
  </si>
  <si>
    <t>Porez na potrošnju</t>
  </si>
  <si>
    <t>Porez na firmu ili naziv</t>
  </si>
  <si>
    <t>Porez na nepokretnosti</t>
  </si>
  <si>
    <t>Prirez porezu na dohodak fizičkih lica</t>
  </si>
  <si>
    <t>Kamate i novčane kazne zbog neblagovremenog plaćanja opštinskih poreza</t>
  </si>
  <si>
    <t>Kamate zbog neblagovremenog plaćanja opštinskih poreza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</si>
  <si>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</si>
  <si>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</si>
  <si>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</si>
  <si>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</si>
  <si>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</si>
  <si>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</si>
  <si>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</si>
  <si>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DOTACIJE</t>
  </si>
  <si>
    <t>Stimulativne dotacije iz Budžeta Republike CG</t>
  </si>
  <si>
    <t>OSTALI PRIMICI</t>
  </si>
  <si>
    <t>Prihodi od prodate imovine</t>
  </si>
  <si>
    <t>Prihodi koje svojom djelatnošću ostvare organi lokalne uprave</t>
  </si>
  <si>
    <t>Prenijeta sredstva iz prethodne godine</t>
  </si>
  <si>
    <t>Bespovratne pomoći i dotacije</t>
  </si>
  <si>
    <t>Ostali primici</t>
  </si>
  <si>
    <t>UKUPNI PRIMICI</t>
  </si>
  <si>
    <t>I Z D A C I</t>
  </si>
  <si>
    <t>Bruto zarade zaposlenih</t>
  </si>
  <si>
    <t>Neto plate</t>
  </si>
  <si>
    <t xml:space="preserve">Porezi na zarade zaposlenih </t>
  </si>
  <si>
    <t>Doprinosi</t>
  </si>
  <si>
    <t>Ostala primanja i naknade zaposlenih</t>
  </si>
  <si>
    <t>Naknada za topli obrok</t>
  </si>
  <si>
    <t>Naknada za prevoz</t>
  </si>
  <si>
    <t>Naknada za regres</t>
  </si>
  <si>
    <t>Ostale naknade</t>
  </si>
  <si>
    <t xml:space="preserve">Izdaci za robu i materijal </t>
  </si>
  <si>
    <t>Izdaci za materijal i usluge</t>
  </si>
  <si>
    <t>Izdaci za službena putovanja i reprezentaciju</t>
  </si>
  <si>
    <t>Izdaci za energiju</t>
  </si>
  <si>
    <t>Izdaci za telefonske i poštanske usluge</t>
  </si>
  <si>
    <t>Izdaci osiguranja i bankarskih provizija</t>
  </si>
  <si>
    <t>Ugovorene usluge</t>
  </si>
  <si>
    <t xml:space="preserve">Renta </t>
  </si>
  <si>
    <t>Zakup zgrada</t>
  </si>
  <si>
    <t>Besteretna davanja i socijalne benificije</t>
  </si>
  <si>
    <t>Davanja pojedincima</t>
  </si>
  <si>
    <t>Socijalna zaštita</t>
  </si>
  <si>
    <t>Kapitalni izdaci</t>
  </si>
  <si>
    <t>Kapitalni izdaci i nabavka opreme</t>
  </si>
  <si>
    <t>Komunalna infrastruktura</t>
  </si>
  <si>
    <t xml:space="preserve">Sredstva rezerve </t>
  </si>
  <si>
    <t>Stalna rezerva Budžeta</t>
  </si>
  <si>
    <t>Tekuća budžetska rezerva</t>
  </si>
  <si>
    <t>Otplata duga</t>
  </si>
  <si>
    <t>UKUPNI IZDACI</t>
  </si>
  <si>
    <t>Davanja dr. jedinic.opšt.sektora na nižem nivou</t>
  </si>
  <si>
    <t>Izdaci za tekuće održavanje zgrada Opštine</t>
  </si>
  <si>
    <t>Davanje nevladinim, neprofit.i humanit. organizac.</t>
  </si>
  <si>
    <t>Član 3.</t>
  </si>
  <si>
    <t>Član 4.</t>
  </si>
  <si>
    <t xml:space="preserve">I – O P Š T I   D I O  </t>
  </si>
  <si>
    <t>Neto zarade</t>
  </si>
  <si>
    <t>Porez na zarade zaposlenih</t>
  </si>
  <si>
    <t>Bruto zarade</t>
  </si>
  <si>
    <t>Ostale primanja i naknade zaposlenih</t>
  </si>
  <si>
    <t>Izdaci za robu i materijal</t>
  </si>
  <si>
    <t xml:space="preserve">Izdaci za službena putovanja </t>
  </si>
  <si>
    <t>Izdaci za reprezentaciju</t>
  </si>
  <si>
    <t xml:space="preserve">Ugovorene usluge </t>
  </si>
  <si>
    <t>Troškovi proslave Dana oslobođenja Podgorice</t>
  </si>
  <si>
    <t>Saradnja sa drugim gradovima</t>
  </si>
  <si>
    <r>
      <t xml:space="preserve">Bilten </t>
    </r>
    <r>
      <rPr>
        <sz val="9"/>
        <rFont val="Arial"/>
        <family val="2"/>
      </rPr>
      <t>PODGORICA-INFO</t>
    </r>
  </si>
  <si>
    <t>Istraživanje javnog mjenja</t>
  </si>
  <si>
    <t>Sredstva za otkup slika</t>
  </si>
  <si>
    <t>Studentska nagrada</t>
  </si>
  <si>
    <t>Nagrada Oslobođenja Podgorice</t>
  </si>
  <si>
    <t>Nagrada dobitnika " Luče "</t>
  </si>
  <si>
    <t>UKUPNO                     01</t>
  </si>
  <si>
    <t>SLUŽBA SKUPŠTINE</t>
  </si>
  <si>
    <t>Zakup sale za sjednice</t>
  </si>
  <si>
    <t>Troškovi organizovanja javnih rasprava</t>
  </si>
  <si>
    <t>Naknada odbornicima</t>
  </si>
  <si>
    <t>Finansiranje političkih stranaka</t>
  </si>
  <si>
    <t>UKUPNO                     02</t>
  </si>
  <si>
    <t>SEKRETARIJAT ZA FINANSIJE</t>
  </si>
  <si>
    <t>Za otpremninu radnika</t>
  </si>
  <si>
    <t>Za zapošljavanje radnika</t>
  </si>
  <si>
    <t>Troškovi javne rasvjete</t>
  </si>
  <si>
    <t>Provizija banci za izvršenje budžeta</t>
  </si>
  <si>
    <r>
      <t>Javno stambeno preduzeće</t>
    </r>
    <r>
      <rPr>
        <sz val="8"/>
        <rFont val="Arial"/>
        <family val="2"/>
      </rPr>
      <t xml:space="preserve"> ( programske aktivnosti )</t>
    </r>
  </si>
  <si>
    <r>
      <t>JP " Pogrebne usluge "</t>
    </r>
    <r>
      <rPr>
        <sz val="8"/>
        <rFont val="Arial"/>
        <family val="2"/>
      </rPr>
      <t>( programske aktivnosti )</t>
    </r>
  </si>
  <si>
    <r>
      <t>JP " Zelenilo "</t>
    </r>
    <r>
      <rPr>
        <sz val="8"/>
        <rFont val="Arial"/>
        <family val="2"/>
      </rPr>
      <t>( programske aktivnosti )</t>
    </r>
  </si>
  <si>
    <r>
      <t>JP " Čistoća "</t>
    </r>
    <r>
      <rPr>
        <sz val="8"/>
        <rFont val="Arial"/>
        <family val="2"/>
      </rPr>
      <t>( programske aktivnosti )</t>
    </r>
  </si>
  <si>
    <r>
      <t>JP " Vodovod i kanalizacija "</t>
    </r>
    <r>
      <rPr>
        <sz val="8"/>
        <rFont val="Arial"/>
        <family val="2"/>
      </rPr>
      <t>( programske aktivnosti )</t>
    </r>
  </si>
  <si>
    <t>Opštinski vatrogasni savez</t>
  </si>
  <si>
    <t>Opštinska organizacija Crvenog krsta</t>
  </si>
  <si>
    <t>Sredstva za nevladine i druge organizacije</t>
  </si>
  <si>
    <t>Materijalni troškovi mjesnih zajednica</t>
  </si>
  <si>
    <t>Za opremanje organa</t>
  </si>
  <si>
    <t>Razvoj informacionog sistema</t>
  </si>
  <si>
    <t>Za rješavanje stambenih potreba</t>
  </si>
  <si>
    <t>Finansiranje opremanje opštinskih objekata</t>
  </si>
  <si>
    <t>Uređivanje mjesnih zajednica</t>
  </si>
  <si>
    <t>Otkup zemljišta</t>
  </si>
  <si>
    <t>Izgradnja i adaptacija objekata od opšteg interesa</t>
  </si>
  <si>
    <t>Uređenje grada i gradska infrastruktura</t>
  </si>
  <si>
    <t>Stalna budžetska rezerva</t>
  </si>
  <si>
    <t>Otplata ostalih obaveza</t>
  </si>
  <si>
    <t>Otplata dugova</t>
  </si>
  <si>
    <t>Troškovi revizije</t>
  </si>
  <si>
    <t>Izdaci iz prethodne godine</t>
  </si>
  <si>
    <t>UKUPNO                     05</t>
  </si>
  <si>
    <t>Troškovi radne odjeće i obuće</t>
  </si>
  <si>
    <t>Stimulisanje preduzetništva</t>
  </si>
  <si>
    <t>Marketing i aktivnosti u turizmu</t>
  </si>
  <si>
    <t>Agrobudžet</t>
  </si>
  <si>
    <t>UKUPNO                     07</t>
  </si>
  <si>
    <t>Sredstva za rješavanje stambenih potreba socijalnih slučajeva</t>
  </si>
  <si>
    <t>Za poboljšanje materijalne  situacije i liječenje građana</t>
  </si>
  <si>
    <t>Nabavka bebi paketića</t>
  </si>
  <si>
    <t>Pomoć u kući starim licima</t>
  </si>
  <si>
    <t>Odmor i rekreacija djece</t>
  </si>
  <si>
    <t>Poboljšanje materijalnog položaja boraca</t>
  </si>
  <si>
    <t>Naknada za nastradale na Visećem mostu</t>
  </si>
  <si>
    <t>Sredstva za prikupljanje rezervi krvi</t>
  </si>
  <si>
    <t>Sredstva za dezinsekciju i deratizaciju</t>
  </si>
  <si>
    <t xml:space="preserve">Sprovođenje programa prevencije narkomanije </t>
  </si>
  <si>
    <t>Programske aktivnosti i ugovorene usluge</t>
  </si>
  <si>
    <t>Muzički festival "Naša radost"</t>
  </si>
  <si>
    <t>Podgoričko kulturno ljeto</t>
  </si>
  <si>
    <t>FIAT</t>
  </si>
  <si>
    <t>Ostala sredstva za kulturu</t>
  </si>
  <si>
    <t>Maturski koncert</t>
  </si>
  <si>
    <t>Sredstva za poboljšanje uslova u srednjem obrazovanju</t>
  </si>
  <si>
    <t>Sredstva za poboljšanje uslova na Univerzitetu</t>
  </si>
  <si>
    <t>Sredstva za stipendije</t>
  </si>
  <si>
    <t>Investiciona djelatnost u kulturi</t>
  </si>
  <si>
    <t xml:space="preserve"> JU " MUZEJI I GALERIJE "</t>
  </si>
  <si>
    <t>SEKRETARIJAT  ZA  SPORT</t>
  </si>
  <si>
    <t>Finansiranje aktivnosti u sportu</t>
  </si>
  <si>
    <t>Nagrade sportistima</t>
  </si>
  <si>
    <t>Ostala sredstva za sport</t>
  </si>
  <si>
    <t>Međunarodni atletski maraton</t>
  </si>
  <si>
    <t>Investicije u sportu</t>
  </si>
  <si>
    <t>Finansiranje ostalih sportskih manifestacija</t>
  </si>
  <si>
    <t>Međunarodna sportska saradnja</t>
  </si>
  <si>
    <t xml:space="preserve">Troškovi zakupa za trening </t>
  </si>
  <si>
    <t>UKUPNO                    10</t>
  </si>
  <si>
    <t>SEKRETARIJAT ZA  LOKALNU SAMOUPRAVU</t>
  </si>
  <si>
    <t>UPRAVA LOKALNIH JAVNIH PRIHODA</t>
  </si>
  <si>
    <t>SEKRETARIJAT  ZA KULTURU I OBRAZOVANJE</t>
  </si>
  <si>
    <t>Troškovi rušenja bespravno podignutih objekata</t>
  </si>
  <si>
    <t>UKUPNO                    08</t>
  </si>
  <si>
    <t>UKUPNO                    11</t>
  </si>
  <si>
    <t>Kupovina minibusa</t>
  </si>
  <si>
    <t>SEKRETARIJAT  ZA  KOMUNALNO STAMBENE POSLOVE                                                                                I ZAŠTITU ŽIVOTNE SREDINE</t>
  </si>
  <si>
    <t>Troškovi administrativnog izvršenja</t>
  </si>
  <si>
    <t>Izdaci za vodu, kanalizaciju, odvoz smeća i održavanje čistoće</t>
  </si>
  <si>
    <t>Izdaci za tekuće održavanje zgrada Opštine i drugih osnovnih sredstava</t>
  </si>
  <si>
    <t>Troškovi bifea</t>
  </si>
  <si>
    <t>DIREKCIJA ZA IMOVINU</t>
  </si>
  <si>
    <t>Troškovi dostave rješenja</t>
  </si>
  <si>
    <t>UKUPNO                    13</t>
  </si>
  <si>
    <t>CENTAR ZA INFORMACIONI SISTEM</t>
  </si>
  <si>
    <t>UKUPNO                    12</t>
  </si>
  <si>
    <t>OPŠTINSKA VATROGASNA JEDINICA</t>
  </si>
  <si>
    <t>Sredstva za opremanje vatrogasaca</t>
  </si>
  <si>
    <t>Opremanje Vatrogasne jedinice</t>
  </si>
  <si>
    <t>UKUPNI IZDACI BUDŽETA</t>
  </si>
  <si>
    <t>Troškovi održavanja opštinskih vozila</t>
  </si>
  <si>
    <t xml:space="preserve">                               </t>
  </si>
  <si>
    <t>Sredstva za KIC u Moskvi</t>
  </si>
  <si>
    <t>Nabavka udžbenika i školskog pribora</t>
  </si>
  <si>
    <t>Sredstva za održavanje računarske opreme</t>
  </si>
  <si>
    <t>Otplata kredita - most Millenium</t>
  </si>
  <si>
    <t>Saradnja sa međunarodnim organizacijama</t>
  </si>
  <si>
    <t>Kamate</t>
  </si>
  <si>
    <t>Kamate nerezidentima</t>
  </si>
  <si>
    <t>UKUPNO                     04</t>
  </si>
  <si>
    <t>UKUPNO                     03</t>
  </si>
  <si>
    <t>UKUPNO                     06</t>
  </si>
  <si>
    <t>UKUPNO                    09</t>
  </si>
  <si>
    <t>UKUPNO                    14</t>
  </si>
  <si>
    <t>Izdaci za osiguranje radnika</t>
  </si>
  <si>
    <t xml:space="preserve">Izgradnja i adaptacija opštinskih objekata </t>
  </si>
  <si>
    <t>Sredstva za intervencije u komunalnoj privredi</t>
  </si>
  <si>
    <t>Subvencije za javni prevoz</t>
  </si>
  <si>
    <t>Subvencije</t>
  </si>
  <si>
    <t>Subvencije javnim preduzećima</t>
  </si>
  <si>
    <t>SKUPŠTINA OPŠTINE PODGORICA</t>
  </si>
  <si>
    <t>PREDSJEDNIK OPŠTINE</t>
  </si>
  <si>
    <t xml:space="preserve">Kapitalni izdaci </t>
  </si>
  <si>
    <t>Kamp perspektivnih sportista</t>
  </si>
  <si>
    <t>Liga osnovnih škola</t>
  </si>
  <si>
    <r>
      <t>JP " Komunalne usluge "</t>
    </r>
    <r>
      <rPr>
        <sz val="8"/>
        <rFont val="Arial"/>
        <family val="2"/>
      </rPr>
      <t>(programske aktivnosti)</t>
    </r>
  </si>
  <si>
    <t xml:space="preserve"> JU KIC " BUDO TOMOVIĆ "</t>
  </si>
  <si>
    <t>Izrada projekta regulacije saobraćaja</t>
  </si>
  <si>
    <t xml:space="preserve">ZAVRŠNI RAČUN </t>
  </si>
  <si>
    <t>BUDŽETA OPŠTINE PODGORICA ZA 2005. GODINU</t>
  </si>
  <si>
    <t>Razlika između ostvarenih primitaka i izdataka iz člana 1, prenosi se kao prihod Budžeta Opštine Podgorica za 2006. godinu i koristiće se za izmirenje prenijetih obaveza iz 2005. godine.</t>
  </si>
  <si>
    <t>Primici po vrstama i njihov raspored po namjenama koji se iskazuju u Bilansu primitaka i izdataka Budžeta Opštine Podgorica za 2005. godinu, ostvareni su u slijedećim iznosima:</t>
  </si>
  <si>
    <t>Ek.</t>
  </si>
  <si>
    <t>OSTVARENO</t>
  </si>
  <si>
    <t>%</t>
  </si>
  <si>
    <t>(5/4)</t>
  </si>
  <si>
    <r>
      <t xml:space="preserve">Raspored primitaka po potrošačkim jedinicama i osnovnim namjenama, koje se iskazuju u </t>
    </r>
    <r>
      <rPr>
        <b/>
        <sz val="10"/>
        <rFont val="Arial"/>
        <family val="2"/>
      </rPr>
      <t>Posebnom dijelu</t>
    </r>
    <r>
      <rPr>
        <sz val="10"/>
        <rFont val="Arial"/>
        <family val="0"/>
      </rPr>
      <t xml:space="preserve"> Završnog računa Budžeta Opštine Podgorica za 2005. godinu, ostvaren je u slijedećim iznosima:</t>
    </r>
  </si>
  <si>
    <t>Član 5.</t>
  </si>
  <si>
    <t>III         ZAVRŠNE ODREDBE</t>
  </si>
  <si>
    <t>II             POSEBNI DIO</t>
  </si>
  <si>
    <t xml:space="preserve">               Završni račun Budžeta Opštine Podgorica za 2005. godinu, stupa na snagu osmog dana od dana objavljivanja u " Službenom listu RCG - opštinski propisi " .</t>
  </si>
  <si>
    <t xml:space="preserve">                                                                                           Dr Miomir Mugoša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</si>
</sst>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0;[Red]#,##0.00"/>
    <numFmt numFmtId="187" formatCode="0_);[Red]\(0\)"/>
    <numFmt numFmtId="188" formatCode="00"/>
    <numFmt numFmtId="189" formatCode="000"/>
    <numFmt numFmtId="190" formatCode="0000"/>
  </numFmts>
  <fonts count="4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ntique Olive Compact"/>
      <family val="2"/>
    </font>
    <font>
      <sz val="10"/>
      <name val="Antique Olive Compact"/>
      <family val="2"/>
    </font>
    <font>
      <b/>
      <i/>
      <sz val="12"/>
      <name val="Antique Olive Compact"/>
      <family val="2"/>
    </font>
    <font>
      <sz val="12"/>
      <name val="Antique Olive Compact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5" xfId="0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188" fontId="10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188" fontId="10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7" xfId="0" applyBorder="1" applyAlignment="1">
      <alignment/>
    </xf>
    <xf numFmtId="188" fontId="10" fillId="0" borderId="38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188" fontId="10" fillId="0" borderId="40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5" fillId="0" borderId="24" xfId="0" applyFont="1" applyBorder="1" applyAlignment="1">
      <alignment/>
    </xf>
    <xf numFmtId="0" fontId="0" fillId="0" borderId="31" xfId="0" applyFill="1" applyBorder="1" applyAlignment="1">
      <alignment/>
    </xf>
    <xf numFmtId="0" fontId="1" fillId="0" borderId="28" xfId="0" applyFont="1" applyBorder="1" applyAlignment="1">
      <alignment/>
    </xf>
    <xf numFmtId="0" fontId="0" fillId="0" borderId="24" xfId="0" applyFill="1" applyBorder="1" applyAlignment="1">
      <alignment wrapText="1"/>
    </xf>
    <xf numFmtId="0" fontId="1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36" xfId="0" applyFill="1" applyBorder="1" applyAlignment="1">
      <alignment/>
    </xf>
    <xf numFmtId="0" fontId="7" fillId="0" borderId="24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6" fontId="0" fillId="0" borderId="0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86" fontId="1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89" fontId="10" fillId="0" borderId="24" xfId="0" applyNumberFormat="1" applyFont="1" applyBorder="1" applyAlignment="1">
      <alignment horizontal="center"/>
    </xf>
    <xf numFmtId="190" fontId="10" fillId="0" borderId="24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32" xfId="0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0" fontId="10" fillId="0" borderId="3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186" fontId="1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left"/>
    </xf>
    <xf numFmtId="186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3" xfId="0" applyBorder="1" applyAlignment="1">
      <alignment/>
    </xf>
    <xf numFmtId="188" fontId="10" fillId="0" borderId="41" xfId="0" applyNumberFormat="1" applyFont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89" fontId="10" fillId="0" borderId="40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7" xfId="0" applyFont="1" applyFill="1" applyBorder="1" applyAlignment="1">
      <alignment/>
    </xf>
    <xf numFmtId="0" fontId="7" fillId="0" borderId="28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90" fontId="10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 horizontal="center"/>
    </xf>
    <xf numFmtId="190" fontId="10" fillId="0" borderId="46" xfId="0" applyNumberFormat="1" applyFont="1" applyBorder="1" applyAlignment="1">
      <alignment horizontal="center"/>
    </xf>
    <xf numFmtId="190" fontId="0" fillId="0" borderId="32" xfId="0" applyNumberFormat="1" applyFont="1" applyBorder="1" applyAlignment="1">
      <alignment horizontal="center"/>
    </xf>
    <xf numFmtId="190" fontId="0" fillId="0" borderId="24" xfId="0" applyNumberFormat="1" applyFont="1" applyBorder="1" applyAlignment="1">
      <alignment horizontal="center"/>
    </xf>
    <xf numFmtId="190" fontId="0" fillId="0" borderId="27" xfId="0" applyNumberFormat="1" applyFont="1" applyBorder="1" applyAlignment="1">
      <alignment horizontal="center"/>
    </xf>
    <xf numFmtId="190" fontId="0" fillId="0" borderId="46" xfId="0" applyNumberFormat="1" applyFont="1" applyBorder="1" applyAlignment="1">
      <alignment horizontal="center"/>
    </xf>
    <xf numFmtId="190" fontId="10" fillId="0" borderId="31" xfId="0" applyNumberFormat="1" applyFont="1" applyBorder="1" applyAlignment="1">
      <alignment horizontal="center"/>
    </xf>
    <xf numFmtId="190" fontId="0" fillId="0" borderId="24" xfId="0" applyNumberFormat="1" applyFont="1" applyFill="1" applyBorder="1" applyAlignment="1">
      <alignment horizontal="center"/>
    </xf>
    <xf numFmtId="190" fontId="0" fillId="0" borderId="27" xfId="0" applyNumberFormat="1" applyFont="1" applyFill="1" applyBorder="1" applyAlignment="1">
      <alignment horizontal="center"/>
    </xf>
    <xf numFmtId="190" fontId="10" fillId="0" borderId="30" xfId="0" applyNumberFormat="1" applyFont="1" applyFill="1" applyBorder="1" applyAlignment="1">
      <alignment horizontal="center"/>
    </xf>
    <xf numFmtId="190" fontId="0" fillId="0" borderId="24" xfId="0" applyNumberFormat="1" applyBorder="1" applyAlignment="1">
      <alignment/>
    </xf>
    <xf numFmtId="0" fontId="10" fillId="0" borderId="31" xfId="0" applyFont="1" applyBorder="1" applyAlignment="1">
      <alignment horizontal="center"/>
    </xf>
    <xf numFmtId="190" fontId="0" fillId="0" borderId="27" xfId="0" applyNumberFormat="1" applyBorder="1" applyAlignment="1">
      <alignment/>
    </xf>
    <xf numFmtId="190" fontId="10" fillId="0" borderId="42" xfId="0" applyNumberFormat="1" applyFont="1" applyBorder="1" applyAlignment="1">
      <alignment horizontal="center"/>
    </xf>
    <xf numFmtId="0" fontId="8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1" fontId="0" fillId="0" borderId="0" xfId="42" applyFont="1" applyBorder="1" applyAlignment="1">
      <alignment/>
    </xf>
    <xf numFmtId="0" fontId="21" fillId="0" borderId="0" xfId="0" applyFont="1" applyAlignment="1">
      <alignment horizontal="center" wrapText="1"/>
    </xf>
    <xf numFmtId="190" fontId="0" fillId="0" borderId="0" xfId="0" applyNumberFormat="1" applyFont="1" applyFill="1" applyBorder="1" applyAlignment="1">
      <alignment horizontal="center"/>
    </xf>
    <xf numFmtId="189" fontId="10" fillId="0" borderId="26" xfId="0" applyNumberFormat="1" applyFont="1" applyBorder="1" applyAlignment="1">
      <alignment horizontal="center"/>
    </xf>
    <xf numFmtId="189" fontId="10" fillId="0" borderId="4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190" fontId="0" fillId="0" borderId="28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11" fillId="0" borderId="47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190" fontId="0" fillId="0" borderId="1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1" xfId="0" applyFont="1" applyBorder="1" applyAlignment="1">
      <alignment/>
    </xf>
    <xf numFmtId="0" fontId="13" fillId="0" borderId="32" xfId="0" applyFont="1" applyFill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12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6" fontId="0" fillId="0" borderId="31" xfId="0" applyNumberFormat="1" applyBorder="1" applyAlignment="1">
      <alignment/>
    </xf>
    <xf numFmtId="186" fontId="0" fillId="0" borderId="22" xfId="0" applyNumberFormat="1" applyBorder="1" applyAlignment="1">
      <alignment/>
    </xf>
    <xf numFmtId="186" fontId="0" fillId="0" borderId="42" xfId="0" applyNumberFormat="1" applyBorder="1" applyAlignment="1">
      <alignment/>
    </xf>
    <xf numFmtId="186" fontId="1" fillId="0" borderId="22" xfId="0" applyNumberFormat="1" applyFont="1" applyBorder="1" applyAlignment="1">
      <alignment/>
    </xf>
    <xf numFmtId="186" fontId="0" fillId="0" borderId="31" xfId="0" applyNumberFormat="1" applyFill="1" applyBorder="1" applyAlignment="1">
      <alignment/>
    </xf>
    <xf numFmtId="186" fontId="1" fillId="0" borderId="31" xfId="0" applyNumberFormat="1" applyFont="1" applyBorder="1" applyAlignment="1">
      <alignment/>
    </xf>
    <xf numFmtId="186" fontId="0" fillId="0" borderId="34" xfId="0" applyNumberFormat="1" applyBorder="1" applyAlignment="1">
      <alignment/>
    </xf>
    <xf numFmtId="186" fontId="1" fillId="0" borderId="31" xfId="0" applyNumberFormat="1" applyFont="1" applyBorder="1" applyAlignment="1">
      <alignment/>
    </xf>
    <xf numFmtId="186" fontId="0" fillId="0" borderId="43" xfId="0" applyNumberFormat="1" applyFill="1" applyBorder="1" applyAlignment="1">
      <alignment/>
    </xf>
    <xf numFmtId="0" fontId="25" fillId="0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186" fontId="0" fillId="0" borderId="22" xfId="0" applyNumberFormat="1" applyFill="1" applyBorder="1" applyAlignment="1">
      <alignment/>
    </xf>
    <xf numFmtId="186" fontId="1" fillId="0" borderId="22" xfId="0" applyNumberFormat="1" applyFont="1" applyFill="1" applyBorder="1" applyAlignment="1">
      <alignment/>
    </xf>
    <xf numFmtId="186" fontId="1" fillId="0" borderId="3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31" xfId="0" applyFill="1" applyBorder="1" applyAlignment="1">
      <alignment wrapText="1"/>
    </xf>
    <xf numFmtId="186" fontId="0" fillId="0" borderId="31" xfId="0" applyNumberFormat="1" applyFill="1" applyBorder="1" applyAlignment="1">
      <alignment wrapText="1"/>
    </xf>
    <xf numFmtId="186" fontId="1" fillId="0" borderId="31" xfId="0" applyNumberFormat="1" applyFont="1" applyFill="1" applyBorder="1" applyAlignment="1">
      <alignment/>
    </xf>
    <xf numFmtId="186" fontId="1" fillId="0" borderId="42" xfId="0" applyNumberFormat="1" applyFont="1" applyFill="1" applyBorder="1" applyAlignment="1">
      <alignment/>
    </xf>
    <xf numFmtId="186" fontId="0" fillId="0" borderId="34" xfId="0" applyNumberFormat="1" applyFill="1" applyBorder="1" applyAlignment="1">
      <alignment/>
    </xf>
    <xf numFmtId="186" fontId="0" fillId="0" borderId="42" xfId="0" applyNumberFormat="1" applyFill="1" applyBorder="1" applyAlignment="1">
      <alignment/>
    </xf>
    <xf numFmtId="186" fontId="1" fillId="0" borderId="43" xfId="0" applyNumberFormat="1" applyFont="1" applyFill="1" applyBorder="1" applyAlignment="1">
      <alignment/>
    </xf>
    <xf numFmtId="186" fontId="1" fillId="0" borderId="24" xfId="0" applyNumberFormat="1" applyFont="1" applyBorder="1" applyAlignment="1">
      <alignment/>
    </xf>
    <xf numFmtId="0" fontId="25" fillId="0" borderId="2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186" fontId="1" fillId="0" borderId="24" xfId="0" applyNumberFormat="1" applyFont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1" fillId="0" borderId="32" xfId="0" applyFont="1" applyBorder="1" applyAlignment="1">
      <alignment horizontal="center"/>
    </xf>
    <xf numFmtId="189" fontId="0" fillId="0" borderId="40" xfId="0" applyNumberFormat="1" applyBorder="1" applyAlignment="1">
      <alignment/>
    </xf>
    <xf numFmtId="0" fontId="25" fillId="0" borderId="2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186" fontId="1" fillId="0" borderId="24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0" fontId="25" fillId="0" borderId="24" xfId="0" applyFont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25" fillId="0" borderId="3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25" fillId="0" borderId="30" xfId="0" applyFont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25" fillId="0" borderId="28" xfId="0" applyFont="1" applyBorder="1" applyAlignment="1">
      <alignment/>
    </xf>
    <xf numFmtId="186" fontId="1" fillId="0" borderId="42" xfId="0" applyNumberFormat="1" applyFont="1" applyBorder="1" applyAlignment="1">
      <alignment/>
    </xf>
    <xf numFmtId="186" fontId="1" fillId="0" borderId="4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186" fontId="1" fillId="0" borderId="36" xfId="0" applyNumberFormat="1" applyFont="1" applyFill="1" applyBorder="1" applyAlignment="1">
      <alignment/>
    </xf>
    <xf numFmtId="186" fontId="0" fillId="0" borderId="11" xfId="0" applyNumberFormat="1" applyFill="1" applyBorder="1" applyAlignment="1">
      <alignment/>
    </xf>
    <xf numFmtId="190" fontId="0" fillId="0" borderId="46" xfId="0" applyNumberFormat="1" applyFont="1" applyFill="1" applyBorder="1" applyAlignment="1">
      <alignment horizontal="center"/>
    </xf>
    <xf numFmtId="186" fontId="0" fillId="0" borderId="24" xfId="0" applyNumberFormat="1" applyFill="1" applyBorder="1" applyAlignment="1">
      <alignment/>
    </xf>
    <xf numFmtId="186" fontId="0" fillId="0" borderId="24" xfId="0" applyNumberFormat="1" applyBorder="1" applyAlignment="1">
      <alignment/>
    </xf>
    <xf numFmtId="186" fontId="1" fillId="0" borderId="36" xfId="0" applyNumberFormat="1" applyFont="1" applyBorder="1" applyAlignment="1">
      <alignment/>
    </xf>
    <xf numFmtId="186" fontId="0" fillId="0" borderId="43" xfId="0" applyNumberFormat="1" applyBorder="1" applyAlignment="1">
      <alignment/>
    </xf>
    <xf numFmtId="186" fontId="0" fillId="0" borderId="28" xfId="0" applyNumberForma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186" fontId="1" fillId="0" borderId="32" xfId="0" applyNumberFormat="1" applyFont="1" applyBorder="1" applyAlignment="1">
      <alignment/>
    </xf>
    <xf numFmtId="190" fontId="10" fillId="0" borderId="39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25" fillId="0" borderId="54" xfId="0" applyFont="1" applyFill="1" applyBorder="1" applyAlignment="1">
      <alignment horizontal="center"/>
    </xf>
    <xf numFmtId="186" fontId="1" fillId="0" borderId="34" xfId="0" applyNumberFormat="1" applyFont="1" applyFill="1" applyBorder="1" applyAlignment="1">
      <alignment/>
    </xf>
    <xf numFmtId="186" fontId="1" fillId="0" borderId="32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186" fontId="1" fillId="0" borderId="47" xfId="0" applyNumberFormat="1" applyFont="1" applyBorder="1" applyAlignment="1">
      <alignment/>
    </xf>
    <xf numFmtId="0" fontId="25" fillId="0" borderId="28" xfId="0" applyFont="1" applyFill="1" applyBorder="1" applyAlignment="1">
      <alignment/>
    </xf>
    <xf numFmtId="0" fontId="13" fillId="0" borderId="24" xfId="0" applyFont="1" applyBorder="1" applyAlignment="1">
      <alignment horizontal="center"/>
    </xf>
    <xf numFmtId="0" fontId="25" fillId="0" borderId="39" xfId="0" applyFont="1" applyFill="1" applyBorder="1" applyAlignment="1">
      <alignment/>
    </xf>
    <xf numFmtId="0" fontId="25" fillId="0" borderId="30" xfId="0" applyFont="1" applyBorder="1" applyAlignment="1">
      <alignment/>
    </xf>
    <xf numFmtId="0" fontId="25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186" fontId="1" fillId="0" borderId="34" xfId="0" applyNumberFormat="1" applyFont="1" applyBorder="1" applyAlignment="1">
      <alignment/>
    </xf>
    <xf numFmtId="0" fontId="25" fillId="0" borderId="54" xfId="0" applyFont="1" applyFill="1" applyBorder="1" applyAlignment="1">
      <alignment/>
    </xf>
    <xf numFmtId="190" fontId="0" fillId="0" borderId="3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186" fontId="0" fillId="0" borderId="12" xfId="0" applyNumberForma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0" fillId="0" borderId="12" xfId="0" applyNumberFormat="1" applyBorder="1" applyAlignment="1">
      <alignment/>
    </xf>
    <xf numFmtId="186" fontId="1" fillId="0" borderId="12" xfId="0" applyNumberFormat="1" applyFont="1" applyBorder="1" applyAlignment="1">
      <alignment/>
    </xf>
    <xf numFmtId="190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52" xfId="0" applyNumberFormat="1" applyBorder="1" applyAlignment="1">
      <alignment/>
    </xf>
    <xf numFmtId="4" fontId="1" fillId="0" borderId="52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56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56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0" fontId="13" fillId="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186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17" fontId="0" fillId="0" borderId="0" xfId="0" applyNumberFormat="1" applyAlignment="1">
      <alignment/>
    </xf>
    <xf numFmtId="0" fontId="11" fillId="0" borderId="24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2" fontId="17" fillId="0" borderId="31" xfId="0" applyNumberFormat="1" applyFont="1" applyBorder="1" applyAlignment="1">
      <alignment horizontal="center" wrapText="1"/>
    </xf>
    <xf numFmtId="2" fontId="17" fillId="0" borderId="36" xfId="0" applyNumberFormat="1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17" fillId="0" borderId="31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2" fontId="17" fillId="0" borderId="31" xfId="0" applyNumberFormat="1" applyFont="1" applyFill="1" applyBorder="1" applyAlignment="1">
      <alignment horizontal="center" wrapText="1"/>
    </xf>
    <xf numFmtId="2" fontId="17" fillId="0" borderId="36" xfId="0" applyNumberFormat="1" applyFont="1" applyFill="1" applyBorder="1" applyAlignment="1">
      <alignment horizontal="center" wrapText="1"/>
    </xf>
    <xf numFmtId="2" fontId="0" fillId="0" borderId="36" xfId="0" applyNumberFormat="1" applyBorder="1" applyAlignment="1">
      <alignment wrapText="1"/>
    </xf>
    <xf numFmtId="2" fontId="0" fillId="0" borderId="37" xfId="0" applyNumberForma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2" fillId="0" borderId="42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60" xfId="0" applyBorder="1" applyAlignment="1">
      <alignment wrapText="1"/>
    </xf>
    <xf numFmtId="0" fontId="12" fillId="0" borderId="42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0" fillId="0" borderId="30" xfId="0" applyFill="1" applyBorder="1" applyAlignment="1">
      <alignment wrapText="1"/>
    </xf>
    <xf numFmtId="0" fontId="11" fillId="0" borderId="34" xfId="0" applyFont="1" applyBorder="1" applyAlignment="1">
      <alignment horizontal="center" wrapText="1"/>
    </xf>
    <xf numFmtId="0" fontId="0" fillId="0" borderId="54" xfId="0" applyBorder="1" applyAlignment="1">
      <alignment wrapText="1"/>
    </xf>
    <xf numFmtId="0" fontId="9" fillId="0" borderId="0" xfId="0" applyFont="1" applyAlignment="1">
      <alignment wrapText="1"/>
    </xf>
    <xf numFmtId="0" fontId="17" fillId="0" borderId="42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11" fillId="0" borderId="36" xfId="0" applyFont="1" applyBorder="1" applyAlignment="1">
      <alignment horizontal="center"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12" fillId="0" borderId="31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6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8"/>
  <sheetViews>
    <sheetView tabSelected="1" zoomScalePageLayoutView="0" workbookViewId="0" topLeftCell="A79">
      <selection activeCell="A26" sqref="A26:G26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4.8515625" style="0" customWidth="1"/>
    <col min="4" max="4" width="6.00390625" style="0" customWidth="1"/>
    <col min="5" max="5" width="39.8515625" style="0" customWidth="1"/>
    <col min="6" max="6" width="13.8515625" style="0" customWidth="1"/>
    <col min="7" max="7" width="13.00390625" style="0" customWidth="1"/>
  </cols>
  <sheetData>
    <row r="1" ht="28.5" customHeight="1"/>
    <row r="2" spans="1:8" ht="56.25" customHeight="1">
      <c r="A2" s="411" t="s">
        <v>8</v>
      </c>
      <c r="B2" s="411"/>
      <c r="C2" s="411"/>
      <c r="D2" s="411"/>
      <c r="E2" s="411"/>
      <c r="F2" s="411"/>
      <c r="G2" s="380"/>
      <c r="H2" s="380"/>
    </row>
    <row r="3" spans="1:6" ht="13.5" customHeight="1">
      <c r="A3" s="1"/>
      <c r="B3" s="1"/>
      <c r="C3" s="1"/>
      <c r="D3" s="1"/>
      <c r="E3" s="1"/>
      <c r="F3" s="1"/>
    </row>
    <row r="4" spans="1:6" ht="13.5" customHeight="1">
      <c r="A4" s="1"/>
      <c r="B4" s="1"/>
      <c r="C4" s="1"/>
      <c r="D4" s="1"/>
      <c r="E4" s="1"/>
      <c r="F4" s="1"/>
    </row>
    <row r="8" spans="1:8" ht="31.5" customHeight="1">
      <c r="A8" s="416" t="s">
        <v>240</v>
      </c>
      <c r="B8" s="416"/>
      <c r="C8" s="416"/>
      <c r="D8" s="416"/>
      <c r="E8" s="416"/>
      <c r="F8" s="416"/>
      <c r="G8" s="380"/>
      <c r="H8" s="380"/>
    </row>
    <row r="9" spans="1:8" ht="31.5" customHeight="1">
      <c r="A9" s="414" t="s">
        <v>241</v>
      </c>
      <c r="B9" s="414"/>
      <c r="C9" s="414"/>
      <c r="D9" s="414"/>
      <c r="E9" s="414"/>
      <c r="F9" s="414"/>
      <c r="G9" s="380"/>
      <c r="H9" s="380"/>
    </row>
    <row r="10" spans="1:6" ht="19.5">
      <c r="A10" s="414"/>
      <c r="B10" s="414"/>
      <c r="C10" s="414"/>
      <c r="D10" s="414"/>
      <c r="E10" s="414"/>
      <c r="F10" s="414"/>
    </row>
    <row r="11" ht="33" customHeight="1"/>
    <row r="12" spans="1:6" ht="19.5">
      <c r="A12" s="417" t="s">
        <v>103</v>
      </c>
      <c r="B12" s="417"/>
      <c r="C12" s="417"/>
      <c r="D12" s="417"/>
      <c r="E12" s="417"/>
      <c r="F12" s="417"/>
    </row>
    <row r="14" spans="1:8" ht="15.75">
      <c r="A14" s="379" t="s">
        <v>29</v>
      </c>
      <c r="B14" s="379"/>
      <c r="C14" s="379"/>
      <c r="D14" s="379"/>
      <c r="E14" s="379"/>
      <c r="F14" s="379"/>
      <c r="G14" s="380"/>
      <c r="H14" s="380"/>
    </row>
    <row r="15" spans="1:6" ht="15.75">
      <c r="A15" s="2"/>
      <c r="B15" s="2"/>
      <c r="C15" s="2"/>
      <c r="D15" s="2"/>
      <c r="E15" s="2"/>
      <c r="F15" s="2"/>
    </row>
    <row r="16" spans="1:7" ht="57.75" customHeight="1">
      <c r="A16" s="411" t="s">
        <v>5</v>
      </c>
      <c r="B16" s="411"/>
      <c r="C16" s="411"/>
      <c r="D16" s="411"/>
      <c r="E16" s="411"/>
      <c r="F16" s="411"/>
      <c r="G16" s="411"/>
    </row>
    <row r="17" spans="1:6" ht="15" customHeight="1">
      <c r="A17" s="1"/>
      <c r="B17" s="1"/>
      <c r="C17" s="1"/>
      <c r="D17" s="1"/>
      <c r="E17" s="1"/>
      <c r="F17" s="1"/>
    </row>
    <row r="18" spans="1:6" ht="27.75" customHeight="1">
      <c r="A18" s="380"/>
      <c r="B18" s="380"/>
      <c r="C18" s="380"/>
      <c r="D18" s="380"/>
      <c r="E18" s="380"/>
      <c r="F18" s="380"/>
    </row>
    <row r="19" spans="1:8" ht="15.75">
      <c r="A19" s="379" t="s">
        <v>30</v>
      </c>
      <c r="B19" s="379"/>
      <c r="C19" s="379"/>
      <c r="D19" s="379"/>
      <c r="E19" s="379"/>
      <c r="F19" s="379"/>
      <c r="G19" s="380"/>
      <c r="H19" s="380"/>
    </row>
    <row r="20" spans="1:6" ht="15.75">
      <c r="A20" s="2"/>
      <c r="B20" s="2"/>
      <c r="C20" s="2"/>
      <c r="D20" s="2"/>
      <c r="E20" s="2"/>
      <c r="F20" s="2"/>
    </row>
    <row r="21" spans="1:7" ht="27.75" customHeight="1">
      <c r="A21" s="411" t="s">
        <v>242</v>
      </c>
      <c r="B21" s="411"/>
      <c r="C21" s="411"/>
      <c r="D21" s="411"/>
      <c r="E21" s="411"/>
      <c r="F21" s="411"/>
      <c r="G21" s="411"/>
    </row>
    <row r="23" ht="30" customHeight="1"/>
    <row r="24" spans="1:8" ht="15.75">
      <c r="A24" s="379" t="s">
        <v>101</v>
      </c>
      <c r="B24" s="379"/>
      <c r="C24" s="379"/>
      <c r="D24" s="379"/>
      <c r="E24" s="379"/>
      <c r="F24" s="379"/>
      <c r="G24" s="380"/>
      <c r="H24" s="380"/>
    </row>
    <row r="26" spans="1:7" ht="39" customHeight="1">
      <c r="A26" s="411" t="s">
        <v>243</v>
      </c>
      <c r="B26" s="411"/>
      <c r="C26" s="411"/>
      <c r="D26" s="411"/>
      <c r="E26" s="411"/>
      <c r="F26" s="411"/>
      <c r="G26" s="411"/>
    </row>
    <row r="29" ht="57.75" customHeight="1"/>
    <row r="30" ht="24" customHeight="1"/>
    <row r="33" ht="13.5" thickBot="1"/>
    <row r="34" spans="1:8" ht="12.75">
      <c r="A34" s="121"/>
      <c r="B34" s="121"/>
      <c r="C34" s="225" t="s">
        <v>244</v>
      </c>
      <c r="D34" s="226" t="s">
        <v>244</v>
      </c>
      <c r="E34" s="16" t="s">
        <v>31</v>
      </c>
      <c r="F34" s="248" t="s">
        <v>35</v>
      </c>
      <c r="G34" s="287" t="s">
        <v>245</v>
      </c>
      <c r="H34" s="259" t="s">
        <v>246</v>
      </c>
    </row>
    <row r="35" spans="1:8" ht="13.5" thickBot="1">
      <c r="A35" s="73"/>
      <c r="B35" s="73"/>
      <c r="C35" s="227" t="s">
        <v>33</v>
      </c>
      <c r="D35" s="228" t="s">
        <v>33</v>
      </c>
      <c r="E35" s="17"/>
      <c r="F35" s="249">
        <v>2005</v>
      </c>
      <c r="G35" s="14"/>
      <c r="H35" s="260" t="s">
        <v>247</v>
      </c>
    </row>
    <row r="36" spans="1:8" ht="19.5">
      <c r="A36" s="7"/>
      <c r="B36" s="7"/>
      <c r="C36" s="6"/>
      <c r="D36" s="25"/>
      <c r="E36" s="22" t="s">
        <v>36</v>
      </c>
      <c r="F36" s="37"/>
      <c r="G36" s="352"/>
      <c r="H36" s="353"/>
    </row>
    <row r="37" spans="1:8" ht="12.75">
      <c r="A37" s="7"/>
      <c r="B37" s="7"/>
      <c r="C37" s="6"/>
      <c r="D37" s="229"/>
      <c r="E37" s="9" t="s">
        <v>37</v>
      </c>
      <c r="F37" s="37"/>
      <c r="G37" s="288"/>
      <c r="H37" s="353"/>
    </row>
    <row r="38" spans="1:8" ht="12.75">
      <c r="A38" s="7"/>
      <c r="B38" s="7"/>
      <c r="C38" s="210">
        <v>711</v>
      </c>
      <c r="D38" s="230"/>
      <c r="E38" s="9" t="s">
        <v>43</v>
      </c>
      <c r="F38" s="282">
        <f>SUM(F39:F42)</f>
        <v>4269345</v>
      </c>
      <c r="G38" s="354">
        <v>4913071.55</v>
      </c>
      <c r="H38" s="357">
        <f>G38/F38*100</f>
        <v>115.07787611448595</v>
      </c>
    </row>
    <row r="39" spans="1:8" ht="12.75">
      <c r="A39" s="7"/>
      <c r="B39" s="7"/>
      <c r="C39" s="6"/>
      <c r="D39" s="229">
        <v>71111</v>
      </c>
      <c r="E39" s="7" t="s">
        <v>38</v>
      </c>
      <c r="F39" s="251">
        <v>4145345</v>
      </c>
      <c r="G39" s="288">
        <v>4807777.03</v>
      </c>
      <c r="H39" s="356">
        <f>G39/F39*100</f>
        <v>115.98014230419906</v>
      </c>
    </row>
    <row r="40" spans="1:8" ht="25.5">
      <c r="A40" s="7"/>
      <c r="B40" s="7"/>
      <c r="C40" s="6"/>
      <c r="D40" s="229">
        <v>71112</v>
      </c>
      <c r="E40" s="10" t="s">
        <v>39</v>
      </c>
      <c r="F40" s="251">
        <v>42000</v>
      </c>
      <c r="G40" s="288">
        <v>37700.52</v>
      </c>
      <c r="H40" s="356">
        <f>G40/F40*100</f>
        <v>89.76314285714285</v>
      </c>
    </row>
    <row r="41" spans="1:8" ht="12.75">
      <c r="A41" s="7"/>
      <c r="B41" s="7"/>
      <c r="C41" s="6"/>
      <c r="D41" s="229">
        <v>71113</v>
      </c>
      <c r="E41" s="7" t="s">
        <v>40</v>
      </c>
      <c r="F41" s="251">
        <v>47000</v>
      </c>
      <c r="G41" s="288">
        <v>46388.95</v>
      </c>
      <c r="H41" s="356">
        <f>G41/F41*100</f>
        <v>98.69989361702127</v>
      </c>
    </row>
    <row r="42" spans="1:8" ht="12.75">
      <c r="A42" s="7"/>
      <c r="B42" s="7"/>
      <c r="C42" s="6"/>
      <c r="D42" s="229">
        <v>71114</v>
      </c>
      <c r="E42" s="7" t="s">
        <v>41</v>
      </c>
      <c r="F42" s="251">
        <v>35000</v>
      </c>
      <c r="G42" s="288">
        <v>21205.05</v>
      </c>
      <c r="H42" s="356">
        <f>G42/F42*100</f>
        <v>60.58585714285714</v>
      </c>
    </row>
    <row r="43" spans="1:8" ht="12.75">
      <c r="A43" s="7"/>
      <c r="B43" s="7"/>
      <c r="C43" s="6"/>
      <c r="D43" s="229"/>
      <c r="E43" s="7"/>
      <c r="F43" s="37"/>
      <c r="G43" s="288"/>
      <c r="H43" s="353"/>
    </row>
    <row r="44" spans="1:8" ht="25.5">
      <c r="A44" s="7"/>
      <c r="B44" s="7"/>
      <c r="C44" s="210">
        <v>713</v>
      </c>
      <c r="D44" s="230"/>
      <c r="E44" s="11" t="s">
        <v>42</v>
      </c>
      <c r="F44" s="282">
        <f>SUM(F45:F46)</f>
        <v>550000</v>
      </c>
      <c r="G44" s="354">
        <f>SUM(G45:G46)</f>
        <v>414540.42</v>
      </c>
      <c r="H44" s="357">
        <f>G44/F44*100</f>
        <v>75.37098545454545</v>
      </c>
    </row>
    <row r="45" spans="1:8" ht="12.75">
      <c r="A45" s="7"/>
      <c r="B45" s="7"/>
      <c r="C45" s="6"/>
      <c r="D45" s="229">
        <v>71311</v>
      </c>
      <c r="E45" s="7" t="s">
        <v>44</v>
      </c>
      <c r="F45" s="251">
        <v>550000</v>
      </c>
      <c r="G45" s="288">
        <v>414540.42</v>
      </c>
      <c r="H45" s="356">
        <f>G45/F45*100</f>
        <v>75.37098545454545</v>
      </c>
    </row>
    <row r="46" spans="1:8" ht="12.75">
      <c r="A46" s="7"/>
      <c r="B46" s="7"/>
      <c r="C46" s="6"/>
      <c r="D46" s="229"/>
      <c r="E46" s="7"/>
      <c r="F46" s="251"/>
      <c r="G46" s="288"/>
      <c r="H46" s="353"/>
    </row>
    <row r="47" spans="1:8" ht="12.75">
      <c r="A47" s="7"/>
      <c r="B47" s="7"/>
      <c r="C47" s="6"/>
      <c r="D47" s="229"/>
      <c r="E47" s="7"/>
      <c r="F47" s="37"/>
      <c r="G47" s="288"/>
      <c r="H47" s="353"/>
    </row>
    <row r="48" spans="1:8" ht="12.75">
      <c r="A48" s="7"/>
      <c r="B48" s="7"/>
      <c r="C48" s="210">
        <v>718</v>
      </c>
      <c r="D48" s="230"/>
      <c r="E48" s="9" t="s">
        <v>45</v>
      </c>
      <c r="F48" s="282">
        <f>SUM(F49:F52)</f>
        <v>9200000</v>
      </c>
      <c r="G48" s="354">
        <f>SUM(G49:G52)</f>
        <v>8999074.64</v>
      </c>
      <c r="H48" s="357">
        <f>G48/F48*100</f>
        <v>97.81602869565218</v>
      </c>
    </row>
    <row r="49" spans="1:8" ht="12.75">
      <c r="A49" s="7"/>
      <c r="B49" s="7"/>
      <c r="C49" s="6"/>
      <c r="D49" s="229">
        <v>718111</v>
      </c>
      <c r="E49" s="7" t="s">
        <v>46</v>
      </c>
      <c r="F49" s="251">
        <v>300000</v>
      </c>
      <c r="G49" s="288">
        <v>261736.44</v>
      </c>
      <c r="H49" s="356">
        <f>G49/F49*100</f>
        <v>87.24548</v>
      </c>
    </row>
    <row r="50" spans="1:8" ht="12.75">
      <c r="A50" s="7"/>
      <c r="B50" s="7"/>
      <c r="C50" s="6"/>
      <c r="D50" s="229">
        <v>718311</v>
      </c>
      <c r="E50" s="7" t="s">
        <v>47</v>
      </c>
      <c r="F50" s="251">
        <v>900000</v>
      </c>
      <c r="G50" s="288">
        <v>793471.4</v>
      </c>
      <c r="H50" s="356">
        <f>G50/F50*100</f>
        <v>88.16348888888889</v>
      </c>
    </row>
    <row r="51" spans="1:8" ht="12.75">
      <c r="A51" s="7"/>
      <c r="B51" s="7"/>
      <c r="C51" s="6"/>
      <c r="D51" s="229">
        <v>718411</v>
      </c>
      <c r="E51" s="7" t="s">
        <v>48</v>
      </c>
      <c r="F51" s="251">
        <v>2150000</v>
      </c>
      <c r="G51" s="288">
        <v>1757450.97</v>
      </c>
      <c r="H51" s="356">
        <f>G51/F51*100</f>
        <v>81.74190558139534</v>
      </c>
    </row>
    <row r="52" spans="1:8" ht="12.75">
      <c r="A52" s="7"/>
      <c r="B52" s="7"/>
      <c r="C52" s="6"/>
      <c r="D52" s="229">
        <v>718611</v>
      </c>
      <c r="E52" s="7" t="s">
        <v>49</v>
      </c>
      <c r="F52" s="251">
        <v>5850000</v>
      </c>
      <c r="G52" s="288">
        <v>6186415.83</v>
      </c>
      <c r="H52" s="356">
        <f>G52/F52*100</f>
        <v>105.75069794871794</v>
      </c>
    </row>
    <row r="53" spans="1:8" ht="12.75">
      <c r="A53" s="7"/>
      <c r="B53" s="7"/>
      <c r="C53" s="6"/>
      <c r="D53" s="229"/>
      <c r="E53" s="7"/>
      <c r="F53" s="37"/>
      <c r="G53" s="288"/>
      <c r="H53" s="353"/>
    </row>
    <row r="54" spans="1:8" ht="24">
      <c r="A54" s="7"/>
      <c r="B54" s="7"/>
      <c r="C54" s="210">
        <v>719</v>
      </c>
      <c r="D54" s="230"/>
      <c r="E54" s="12" t="s">
        <v>50</v>
      </c>
      <c r="F54" s="282">
        <f>SUM(F56:F57)</f>
        <v>21500</v>
      </c>
      <c r="G54" s="354">
        <f>SUM(G56:G57)</f>
        <v>14116.45</v>
      </c>
      <c r="H54" s="357">
        <f>G54/F54*100</f>
        <v>65.65790697674419</v>
      </c>
    </row>
    <row r="55" spans="1:8" ht="3.75" customHeight="1">
      <c r="A55" s="7"/>
      <c r="B55" s="7"/>
      <c r="C55" s="6"/>
      <c r="D55" s="229"/>
      <c r="E55" s="7"/>
      <c r="F55" s="251"/>
      <c r="G55" s="288"/>
      <c r="H55" s="353"/>
    </row>
    <row r="56" spans="1:8" ht="25.5">
      <c r="A56" s="7"/>
      <c r="B56" s="7"/>
      <c r="C56" s="6"/>
      <c r="D56" s="229">
        <v>719131</v>
      </c>
      <c r="E56" s="10" t="s">
        <v>51</v>
      </c>
      <c r="F56" s="251">
        <v>1500</v>
      </c>
      <c r="G56" s="288">
        <v>42.11</v>
      </c>
      <c r="H56" s="356">
        <f>G56/F56*100</f>
        <v>2.8073333333333332</v>
      </c>
    </row>
    <row r="57" spans="1:8" ht="27.75" customHeight="1">
      <c r="A57" s="7"/>
      <c r="B57" s="7"/>
      <c r="C57" s="6"/>
      <c r="D57" s="229">
        <v>719141</v>
      </c>
      <c r="E57" s="13" t="s">
        <v>52</v>
      </c>
      <c r="F57" s="251">
        <v>20000</v>
      </c>
      <c r="G57" s="288">
        <v>14074.34</v>
      </c>
      <c r="H57" s="356">
        <f>G57/F57*100</f>
        <v>70.3717</v>
      </c>
    </row>
    <row r="58" spans="1:8" ht="12.75">
      <c r="A58" s="7"/>
      <c r="B58" s="7"/>
      <c r="C58" s="6"/>
      <c r="D58" s="229"/>
      <c r="E58" s="7"/>
      <c r="F58" s="37"/>
      <c r="G58" s="288"/>
      <c r="H58" s="353"/>
    </row>
    <row r="59" spans="1:8" ht="12.75">
      <c r="A59" s="7"/>
      <c r="B59" s="7"/>
      <c r="C59" s="210">
        <v>721</v>
      </c>
      <c r="D59" s="230"/>
      <c r="E59" s="9" t="s">
        <v>55</v>
      </c>
      <c r="F59" s="253">
        <f>SUM(F60:F62)</f>
        <v>1668000</v>
      </c>
      <c r="G59" s="354">
        <f>SUM(G60:G62)</f>
        <v>1642983.08</v>
      </c>
      <c r="H59" s="357">
        <f>G59/F59*100</f>
        <v>98.50018465227818</v>
      </c>
    </row>
    <row r="60" spans="1:8" ht="3.75" customHeight="1">
      <c r="A60" s="7"/>
      <c r="B60" s="7"/>
      <c r="C60" s="6"/>
      <c r="D60" s="229"/>
      <c r="E60" s="7"/>
      <c r="F60" s="251"/>
      <c r="G60" s="288"/>
      <c r="H60" s="353"/>
    </row>
    <row r="61" spans="1:8" ht="12.75">
      <c r="A61" s="7"/>
      <c r="B61" s="7"/>
      <c r="C61" s="6"/>
      <c r="D61" s="229">
        <v>72111</v>
      </c>
      <c r="E61" s="7" t="s">
        <v>53</v>
      </c>
      <c r="F61" s="251">
        <v>452000</v>
      </c>
      <c r="G61" s="288">
        <v>421987.03</v>
      </c>
      <c r="H61" s="356">
        <f>G61/F61*100</f>
        <v>93.35996238938054</v>
      </c>
    </row>
    <row r="62" spans="1:8" ht="12.75">
      <c r="A62" s="7"/>
      <c r="B62" s="7"/>
      <c r="C62" s="6"/>
      <c r="D62" s="229">
        <v>72121</v>
      </c>
      <c r="E62" s="7" t="s">
        <v>54</v>
      </c>
      <c r="F62" s="251">
        <v>1216000</v>
      </c>
      <c r="G62" s="288">
        <v>1220996.05</v>
      </c>
      <c r="H62" s="356">
        <f>G62/F62*100</f>
        <v>100.410859375</v>
      </c>
    </row>
    <row r="63" spans="1:8" ht="12.75">
      <c r="A63" s="7"/>
      <c r="B63" s="7"/>
      <c r="C63" s="6"/>
      <c r="D63" s="229"/>
      <c r="E63" s="7"/>
      <c r="F63" s="37"/>
      <c r="G63" s="288"/>
      <c r="H63" s="353"/>
    </row>
    <row r="64" spans="1:8" ht="12.75">
      <c r="A64" s="7"/>
      <c r="B64" s="7"/>
      <c r="C64" s="210">
        <v>742</v>
      </c>
      <c r="D64" s="230"/>
      <c r="E64" s="9" t="s">
        <v>56</v>
      </c>
      <c r="F64" s="253">
        <f>SUM(F65:F66)</f>
        <v>2710000</v>
      </c>
      <c r="G64" s="354">
        <f>SUM(G65:G66)</f>
        <v>2542219.83</v>
      </c>
      <c r="H64" s="357">
        <f>G64/F64*100</f>
        <v>93.80884981549816</v>
      </c>
    </row>
    <row r="65" spans="1:8" ht="12.75">
      <c r="A65" s="7"/>
      <c r="B65" s="7"/>
      <c r="C65" s="6"/>
      <c r="D65" s="229">
        <v>74212</v>
      </c>
      <c r="E65" s="7" t="s">
        <v>57</v>
      </c>
      <c r="F65" s="251">
        <v>2500000</v>
      </c>
      <c r="G65" s="288">
        <v>2462822.49</v>
      </c>
      <c r="H65" s="356">
        <f>G65/F65*100</f>
        <v>98.5128996</v>
      </c>
    </row>
    <row r="66" spans="1:8" ht="24">
      <c r="A66" s="7"/>
      <c r="B66" s="7"/>
      <c r="C66" s="6"/>
      <c r="D66" s="229">
        <v>74214</v>
      </c>
      <c r="E66" s="13" t="s">
        <v>58</v>
      </c>
      <c r="F66" s="251">
        <v>210000</v>
      </c>
      <c r="G66" s="288">
        <v>79397.34</v>
      </c>
      <c r="H66" s="356">
        <f>G66/F66*100</f>
        <v>37.808257142857144</v>
      </c>
    </row>
    <row r="67" spans="1:8" ht="12.75">
      <c r="A67" s="7"/>
      <c r="B67" s="7"/>
      <c r="C67" s="6"/>
      <c r="D67" s="229"/>
      <c r="E67" s="7"/>
      <c r="F67" s="37"/>
      <c r="G67" s="288"/>
      <c r="H67" s="353"/>
    </row>
    <row r="68" spans="1:8" ht="12.75">
      <c r="A68" s="7"/>
      <c r="B68" s="7"/>
      <c r="C68" s="210">
        <v>773</v>
      </c>
      <c r="D68" s="230"/>
      <c r="E68" s="9" t="s">
        <v>59</v>
      </c>
      <c r="F68" s="253">
        <f>SUM(F69:F70)</f>
        <v>270000</v>
      </c>
      <c r="G68" s="354">
        <f>SUM(G69:G70)</f>
        <v>246956.96</v>
      </c>
      <c r="H68" s="357">
        <f>G68/F68*100</f>
        <v>91.46554074074074</v>
      </c>
    </row>
    <row r="69" spans="1:8" ht="12.75">
      <c r="A69" s="7"/>
      <c r="B69" s="7"/>
      <c r="C69" s="6"/>
      <c r="D69" s="229">
        <v>77311</v>
      </c>
      <c r="E69" s="7" t="s">
        <v>60</v>
      </c>
      <c r="F69" s="251">
        <v>220000</v>
      </c>
      <c r="G69" s="288">
        <v>224793</v>
      </c>
      <c r="H69" s="356">
        <f>G69/F69*100</f>
        <v>102.17863636363636</v>
      </c>
    </row>
    <row r="70" spans="1:8" ht="12.75">
      <c r="A70" s="7"/>
      <c r="B70" s="7"/>
      <c r="C70" s="6"/>
      <c r="D70" s="229">
        <v>77312</v>
      </c>
      <c r="E70" s="7" t="s">
        <v>65</v>
      </c>
      <c r="F70" s="251">
        <v>50000</v>
      </c>
      <c r="G70" s="288">
        <v>22163.96</v>
      </c>
      <c r="H70" s="356">
        <f>G70/F70*100</f>
        <v>44.32792</v>
      </c>
    </row>
    <row r="71" spans="1:8" ht="12.75">
      <c r="A71" s="7"/>
      <c r="B71" s="7"/>
      <c r="C71" s="6"/>
      <c r="D71" s="229"/>
      <c r="E71" s="7"/>
      <c r="F71" s="37"/>
      <c r="G71" s="288"/>
      <c r="H71" s="353"/>
    </row>
    <row r="72" spans="1:8" ht="12.75">
      <c r="A72" s="7"/>
      <c r="B72" s="7"/>
      <c r="C72" s="210">
        <v>731</v>
      </c>
      <c r="D72" s="230"/>
      <c r="E72" s="9" t="s">
        <v>61</v>
      </c>
      <c r="F72" s="253">
        <f>SUM(F73:F76)</f>
        <v>6289985</v>
      </c>
      <c r="G72" s="354">
        <f>SUM(G73:G76)</f>
        <v>6723915.53</v>
      </c>
      <c r="H72" s="357">
        <f aca="true" t="shared" si="0" ref="H72:H77">G72/F72*100</f>
        <v>106.898753017694</v>
      </c>
    </row>
    <row r="73" spans="1:8" ht="15" customHeight="1">
      <c r="A73" s="7"/>
      <c r="B73" s="7"/>
      <c r="C73" s="6"/>
      <c r="D73" s="229">
        <v>73111</v>
      </c>
      <c r="E73" s="7" t="s">
        <v>62</v>
      </c>
      <c r="F73" s="251">
        <v>5438320</v>
      </c>
      <c r="G73" s="288">
        <v>5633393.32</v>
      </c>
      <c r="H73" s="356">
        <f t="shared" si="0"/>
        <v>103.5870143720855</v>
      </c>
    </row>
    <row r="74" spans="1:8" ht="24.75" customHeight="1">
      <c r="A74" s="7"/>
      <c r="B74" s="7"/>
      <c r="C74" s="6"/>
      <c r="D74" s="229">
        <v>73112</v>
      </c>
      <c r="E74" s="13" t="s">
        <v>63</v>
      </c>
      <c r="F74" s="251">
        <v>106500</v>
      </c>
      <c r="G74" s="288">
        <v>121129.89</v>
      </c>
      <c r="H74" s="356">
        <f t="shared" si="0"/>
        <v>113.73698591549295</v>
      </c>
    </row>
    <row r="75" spans="1:8" ht="15.75" customHeight="1">
      <c r="A75" s="7"/>
      <c r="B75" s="7"/>
      <c r="C75" s="178"/>
      <c r="D75" s="231">
        <v>73113</v>
      </c>
      <c r="E75" s="123" t="s">
        <v>64</v>
      </c>
      <c r="F75" s="251">
        <v>414665</v>
      </c>
      <c r="G75" s="288">
        <v>414664.17</v>
      </c>
      <c r="H75" s="356">
        <f t="shared" si="0"/>
        <v>99.99979983842378</v>
      </c>
    </row>
    <row r="76" spans="1:8" ht="15.75" customHeight="1" thickBot="1">
      <c r="A76" s="7"/>
      <c r="B76" s="7"/>
      <c r="C76" s="178"/>
      <c r="D76" s="358">
        <v>73114</v>
      </c>
      <c r="E76" s="359" t="s">
        <v>66</v>
      </c>
      <c r="F76" s="360">
        <v>330500</v>
      </c>
      <c r="G76" s="361">
        <v>554728.15</v>
      </c>
      <c r="H76" s="362">
        <f t="shared" si="0"/>
        <v>167.84512859304087</v>
      </c>
    </row>
    <row r="77" spans="1:8" ht="15.75" customHeight="1" thickBot="1" thickTop="1">
      <c r="A77" s="7"/>
      <c r="B77" s="7"/>
      <c r="C77" s="179"/>
      <c r="D77" s="233"/>
      <c r="E77" s="124" t="s">
        <v>67</v>
      </c>
      <c r="F77" s="351">
        <f>F38+F44+F48+F54+F59+F64+F68+F72</f>
        <v>24978830</v>
      </c>
      <c r="G77" s="355">
        <f>G38+G44+G48+G54+G59+G64+G68+G72</f>
        <v>25496878.46</v>
      </c>
      <c r="H77" s="23">
        <f t="shared" si="0"/>
        <v>102.07395006091159</v>
      </c>
    </row>
    <row r="78" spans="1:6" ht="15.75" customHeight="1">
      <c r="A78" s="7"/>
      <c r="B78" s="7"/>
      <c r="C78" s="7"/>
      <c r="D78" s="7"/>
      <c r="E78" s="9"/>
      <c r="F78" s="122"/>
    </row>
    <row r="79" spans="1:6" ht="15.75" customHeight="1">
      <c r="A79" s="7"/>
      <c r="B79" s="7"/>
      <c r="C79" s="7"/>
      <c r="D79" s="7"/>
      <c r="E79" s="9"/>
      <c r="F79" s="122"/>
    </row>
    <row r="80" spans="1:6" ht="15.75" customHeight="1" thickBot="1">
      <c r="A80" s="7"/>
      <c r="B80" s="7"/>
      <c r="C80" s="7"/>
      <c r="D80" s="7"/>
      <c r="E80" s="9"/>
      <c r="F80" s="122"/>
    </row>
    <row r="81" spans="1:8" ht="12.75">
      <c r="A81" s="121"/>
      <c r="B81" s="121"/>
      <c r="C81" s="225" t="s">
        <v>244</v>
      </c>
      <c r="D81" s="226" t="s">
        <v>244</v>
      </c>
      <c r="E81" s="16" t="s">
        <v>31</v>
      </c>
      <c r="F81" s="248" t="s">
        <v>35</v>
      </c>
      <c r="G81" s="287" t="s">
        <v>245</v>
      </c>
      <c r="H81" s="259" t="s">
        <v>246</v>
      </c>
    </row>
    <row r="82" spans="1:8" ht="13.5" thickBot="1">
      <c r="A82" s="73"/>
      <c r="B82" s="73"/>
      <c r="C82" s="227" t="s">
        <v>33</v>
      </c>
      <c r="D82" s="228" t="s">
        <v>33</v>
      </c>
      <c r="E82" s="17"/>
      <c r="F82" s="249">
        <v>2005</v>
      </c>
      <c r="G82" s="14"/>
      <c r="H82" s="260" t="s">
        <v>247</v>
      </c>
    </row>
    <row r="83" spans="1:8" ht="16.5" customHeight="1">
      <c r="A83" s="7"/>
      <c r="B83" s="7"/>
      <c r="C83" s="211"/>
      <c r="D83" s="25"/>
      <c r="E83" s="22" t="s">
        <v>68</v>
      </c>
      <c r="F83" s="263"/>
      <c r="G83" s="37"/>
      <c r="H83" s="8"/>
    </row>
    <row r="84" spans="1:8" ht="12.75">
      <c r="A84" s="7"/>
      <c r="B84" s="7"/>
      <c r="C84" s="211">
        <v>411</v>
      </c>
      <c r="D84" s="26"/>
      <c r="E84" s="9" t="s">
        <v>69</v>
      </c>
      <c r="F84" s="253">
        <f>F85+F86+F87+F88</f>
        <v>4277010</v>
      </c>
      <c r="G84" s="253">
        <f>G85+G86+G87+G88</f>
        <v>4018378.5599999996</v>
      </c>
      <c r="H84" s="15">
        <f>G84/F84*100</f>
        <v>93.95298491235698</v>
      </c>
    </row>
    <row r="85" spans="1:8" ht="12.75">
      <c r="A85" s="7"/>
      <c r="B85" s="7"/>
      <c r="C85" s="212"/>
      <c r="D85" s="113">
        <v>4111</v>
      </c>
      <c r="E85" s="28" t="s">
        <v>70</v>
      </c>
      <c r="F85" s="264">
        <f aca="true" t="shared" si="1" ref="F85:G88">F146+F180+F211+F283+F312+F334+F370+F387+F425+F441+F458+F479+F497+F513+F535+F566+F588+F606+F627+F650+F675+F705+F732+F759+F780</f>
        <v>2338160</v>
      </c>
      <c r="G85" s="264">
        <f t="shared" si="1"/>
        <v>2253790.4799999995</v>
      </c>
      <c r="H85" s="344">
        <f>G85/F85*100</f>
        <v>96.39162760461215</v>
      </c>
    </row>
    <row r="86" spans="1:8" ht="12.75">
      <c r="A86" s="7"/>
      <c r="B86" s="7"/>
      <c r="C86" s="212"/>
      <c r="D86" s="113">
        <v>4112</v>
      </c>
      <c r="E86" s="28" t="s">
        <v>49</v>
      </c>
      <c r="F86" s="264">
        <f t="shared" si="1"/>
        <v>96900</v>
      </c>
      <c r="G86" s="264">
        <f t="shared" si="1"/>
        <v>73272.19999999998</v>
      </c>
      <c r="H86" s="344">
        <f aca="true" t="shared" si="2" ref="H86:H133">G86/F86*100</f>
        <v>75.61630546955622</v>
      </c>
    </row>
    <row r="87" spans="1:8" ht="12.75">
      <c r="A87" s="7"/>
      <c r="B87" s="7"/>
      <c r="C87" s="212"/>
      <c r="D87" s="113">
        <v>4113</v>
      </c>
      <c r="E87" s="28" t="s">
        <v>71</v>
      </c>
      <c r="F87" s="264">
        <f t="shared" si="1"/>
        <v>504600</v>
      </c>
      <c r="G87" s="264">
        <f t="shared" si="1"/>
        <v>453277.1699999999</v>
      </c>
      <c r="H87" s="344">
        <f t="shared" si="2"/>
        <v>89.82900713436383</v>
      </c>
    </row>
    <row r="88" spans="1:8" ht="12.75">
      <c r="A88" s="7"/>
      <c r="B88" s="7"/>
      <c r="C88" s="212"/>
      <c r="D88" s="113">
        <v>4114</v>
      </c>
      <c r="E88" s="28" t="s">
        <v>72</v>
      </c>
      <c r="F88" s="264">
        <f t="shared" si="1"/>
        <v>1337350</v>
      </c>
      <c r="G88" s="264">
        <f t="shared" si="1"/>
        <v>1238038.71</v>
      </c>
      <c r="H88" s="344">
        <f t="shared" si="2"/>
        <v>92.57402400269189</v>
      </c>
    </row>
    <row r="89" spans="1:8" ht="4.5" customHeight="1">
      <c r="A89" s="7"/>
      <c r="B89" s="7"/>
      <c r="C89" s="212"/>
      <c r="D89" s="113"/>
      <c r="E89" s="28"/>
      <c r="F89" s="264"/>
      <c r="G89" s="37"/>
      <c r="H89" s="344"/>
    </row>
    <row r="90" spans="1:8" ht="12.75">
      <c r="A90" s="7"/>
      <c r="B90" s="7"/>
      <c r="C90" s="212">
        <v>412</v>
      </c>
      <c r="D90" s="113"/>
      <c r="E90" s="195" t="s">
        <v>73</v>
      </c>
      <c r="F90" s="265">
        <f>F91+F92+F93+F94</f>
        <v>864440</v>
      </c>
      <c r="G90" s="265">
        <f>G91+G92+G93+G94</f>
        <v>719179.5700000001</v>
      </c>
      <c r="H90" s="15">
        <f t="shared" si="2"/>
        <v>83.19600782009164</v>
      </c>
    </row>
    <row r="91" spans="1:8" ht="12.75">
      <c r="A91" s="7"/>
      <c r="B91" s="7"/>
      <c r="C91" s="212"/>
      <c r="D91" s="113">
        <v>4121</v>
      </c>
      <c r="E91" s="28" t="s">
        <v>74</v>
      </c>
      <c r="F91" s="264">
        <f>F152+F186+F217+F289+F318+F340+F376+F393+F431+F447+F464+F485+F503+F519+F541+F572+F594+F612+F636+F656+F681+F711+F738+F765+F786</f>
        <v>298650</v>
      </c>
      <c r="G91" s="264">
        <f>G152+G186+G217+G289+G318+G340+G376+G393+G431+G447+G464+G485+G503+G519+G541+G572+G594+G612+G636+G656+G681+G711+G738+G765+G786</f>
        <v>270340.35000000003</v>
      </c>
      <c r="H91" s="344">
        <f t="shared" si="2"/>
        <v>90.52079357106983</v>
      </c>
    </row>
    <row r="92" spans="1:8" ht="12.75">
      <c r="A92" s="7"/>
      <c r="B92" s="7"/>
      <c r="C92" s="212"/>
      <c r="D92" s="113">
        <v>4122</v>
      </c>
      <c r="E92" s="28" t="s">
        <v>75</v>
      </c>
      <c r="F92" s="264">
        <f>F153+F187+F218+F290+F319+F341+F377+F394+F432+F448+F465+F486+F504+F520+F542+F573+F595+F613+F637+F657+F682+F712+F745+F766+F787</f>
        <v>255350</v>
      </c>
      <c r="G92" s="264">
        <f>G153+G187+G218+G290+G319+G341+G377+G394+G432+G448+G465+G486+G504+G520+G542+G573+G595+G613+G637+G657+G682+G712+G745+G766+G787</f>
        <v>208745.12000000002</v>
      </c>
      <c r="H92" s="344">
        <f t="shared" si="2"/>
        <v>81.7486273741923</v>
      </c>
    </row>
    <row r="93" spans="1:8" ht="12.75">
      <c r="A93" s="7"/>
      <c r="B93" s="7"/>
      <c r="C93" s="212"/>
      <c r="D93" s="113">
        <v>4125</v>
      </c>
      <c r="E93" s="28" t="s">
        <v>76</v>
      </c>
      <c r="F93" s="264">
        <f>F154+F188+F219+F291+F320+F342+F378+F395+F433+F449+F470+F487+F522+F543+F574+F596+F614+F638+F658+F690+F713+F746+F767+F788</f>
        <v>133580</v>
      </c>
      <c r="G93" s="338">
        <f>G154+G188+G219+G291+G320+G342+G378+G395+G433+G449+G470+G487+G522+G543+G574+G596+G614+G638+G658+G690+G713+G746+G767+G788</f>
        <v>132109.75</v>
      </c>
      <c r="H93" s="344">
        <f t="shared" si="2"/>
        <v>98.89934870489594</v>
      </c>
    </row>
    <row r="94" spans="1:8" ht="12.75">
      <c r="A94" s="7"/>
      <c r="B94" s="7"/>
      <c r="C94" s="212"/>
      <c r="D94" s="113">
        <v>4129</v>
      </c>
      <c r="E94" s="28" t="s">
        <v>77</v>
      </c>
      <c r="F94" s="264">
        <f>F155+F189+F220+F221+F222+F292+F321+F343+F379+F396+F434+F450+F471+F488+F505+F527+F544+F575+F597+F615+F639+F659+F691+F714+F747+F768+F789</f>
        <v>176860</v>
      </c>
      <c r="G94" s="338">
        <f>G155+G189+G220+G221+G222+G292+G321+G343+G379+G396+G434+G450+G471+G488+G505+G527+G544+G575+G597+G615+G639+G659+G691+G714+G747+G768+G789</f>
        <v>107984.35</v>
      </c>
      <c r="H94" s="344">
        <f t="shared" si="2"/>
        <v>61.05640054280222</v>
      </c>
    </row>
    <row r="95" spans="1:8" ht="5.25" customHeight="1">
      <c r="A95" s="7"/>
      <c r="B95" s="7"/>
      <c r="C95" s="212"/>
      <c r="D95" s="113"/>
      <c r="E95" s="28"/>
      <c r="F95" s="264"/>
      <c r="G95" s="338"/>
      <c r="H95" s="344"/>
    </row>
    <row r="96" spans="1:8" ht="12.75">
      <c r="A96" s="7"/>
      <c r="B96" s="7"/>
      <c r="C96" s="212">
        <v>413</v>
      </c>
      <c r="D96" s="113"/>
      <c r="E96" s="195" t="s">
        <v>79</v>
      </c>
      <c r="F96" s="265">
        <f>F97+F98+F99+F100+F101+F102+F103+F104</f>
        <v>3806840</v>
      </c>
      <c r="G96" s="339">
        <f>G97+G98+G99+G100+G101+G102+G103+G104</f>
        <v>3355545.41</v>
      </c>
      <c r="H96" s="15">
        <f t="shared" si="2"/>
        <v>88.14516528144077</v>
      </c>
    </row>
    <row r="97" spans="1:8" ht="12.75">
      <c r="A97" s="7"/>
      <c r="B97" s="7"/>
      <c r="C97" s="212"/>
      <c r="D97" s="113">
        <v>4132</v>
      </c>
      <c r="E97" s="28" t="s">
        <v>78</v>
      </c>
      <c r="F97" s="264">
        <f>F158+F192+F225+F296+F324+F346+F382+F399+F437+F453+F474+F491+F508+F530+F547+F578+F600+F618+F642+F662+F694+F717+F718+F750+F771+F772+F792</f>
        <v>472600</v>
      </c>
      <c r="G97" s="338">
        <f>G158+G192+G225+G296+G324+G346+G382+G399+G437+G453+G474+G491+G508+G530+G547+G578+G600+G618+G642+G662+G694+G717+G718+G750+G771+G772+G792</f>
        <v>401507.58</v>
      </c>
      <c r="H97" s="344">
        <f t="shared" si="2"/>
        <v>84.95716885315278</v>
      </c>
    </row>
    <row r="98" spans="1:8" ht="12.75">
      <c r="A98" s="7"/>
      <c r="B98" s="7"/>
      <c r="C98" s="212"/>
      <c r="D98" s="113">
        <v>4133</v>
      </c>
      <c r="E98" s="28" t="s">
        <v>80</v>
      </c>
      <c r="F98" s="264">
        <f>F159+F160+F193+F194+F226+F297+F325+F347+F400+F548+F619+F643+F663+F695+F719+F751+F773</f>
        <v>173000</v>
      </c>
      <c r="G98" s="338">
        <f>G159+G160+G193+G194+G226+G297+G325+G347+G400+G548+G619+G643+G663+G695+G719+G751+G773</f>
        <v>127559.09999999999</v>
      </c>
      <c r="H98" s="344">
        <f t="shared" si="2"/>
        <v>73.7335838150289</v>
      </c>
    </row>
    <row r="99" spans="1:8" ht="12.75">
      <c r="A99" s="7"/>
      <c r="B99" s="7"/>
      <c r="C99" s="212"/>
      <c r="D99" s="113">
        <v>4134</v>
      </c>
      <c r="E99" s="28" t="s">
        <v>81</v>
      </c>
      <c r="F99" s="264">
        <f>F227+F720</f>
        <v>640000</v>
      </c>
      <c r="G99" s="338">
        <f>G227+G720</f>
        <v>619607.8400000001</v>
      </c>
      <c r="H99" s="344">
        <f t="shared" si="2"/>
        <v>96.81372500000002</v>
      </c>
    </row>
    <row r="100" spans="1:8" ht="12" customHeight="1">
      <c r="A100" s="7"/>
      <c r="B100" s="7"/>
      <c r="C100" s="212"/>
      <c r="D100" s="213">
        <v>4135</v>
      </c>
      <c r="E100" s="337" t="s">
        <v>4</v>
      </c>
      <c r="F100" s="147">
        <f>F721</f>
        <v>30000</v>
      </c>
      <c r="G100" s="338">
        <f>G721</f>
        <v>29872.03</v>
      </c>
      <c r="H100" s="344">
        <f t="shared" si="2"/>
        <v>99.57343333333333</v>
      </c>
    </row>
    <row r="101" spans="1:8" ht="12.75">
      <c r="A101" s="7"/>
      <c r="B101" s="7"/>
      <c r="C101" s="212"/>
      <c r="D101" s="113">
        <v>4136</v>
      </c>
      <c r="E101" s="28" t="s">
        <v>82</v>
      </c>
      <c r="F101" s="264">
        <f>F161+F199+F228+F298+F326+F348+F401+F549+F620+F644+F664+F696+F722+F752+F774</f>
        <v>313000</v>
      </c>
      <c r="G101" s="338">
        <f>G161+G199+G228+G298+G326+G348+G401+G549+G620+G644+G664+G696+G722+G752+G774</f>
        <v>208237.91000000003</v>
      </c>
      <c r="H101" s="344">
        <f t="shared" si="2"/>
        <v>66.5296837060703</v>
      </c>
    </row>
    <row r="102" spans="1:8" ht="12.75">
      <c r="A102" s="7"/>
      <c r="B102" s="7"/>
      <c r="C102" s="212"/>
      <c r="D102" s="113">
        <v>4137</v>
      </c>
      <c r="E102" s="197" t="s">
        <v>99</v>
      </c>
      <c r="F102" s="264">
        <f>F723</f>
        <v>40000</v>
      </c>
      <c r="G102" s="338">
        <f>G723</f>
        <v>37526.55</v>
      </c>
      <c r="H102" s="344">
        <f t="shared" si="2"/>
        <v>93.81637500000001</v>
      </c>
    </row>
    <row r="103" spans="1:8" ht="12.75">
      <c r="A103" s="7"/>
      <c r="B103" s="7"/>
      <c r="C103" s="212"/>
      <c r="D103" s="113">
        <v>4138</v>
      </c>
      <c r="E103" s="28" t="s">
        <v>83</v>
      </c>
      <c r="F103" s="264">
        <f>F229+F724</f>
        <v>83500</v>
      </c>
      <c r="G103" s="338">
        <f>G229+G724</f>
        <v>86888.37000000001</v>
      </c>
      <c r="H103" s="344">
        <f t="shared" si="2"/>
        <v>104.0579281437126</v>
      </c>
    </row>
    <row r="104" spans="1:8" ht="12.75">
      <c r="A104" s="7"/>
      <c r="B104" s="7"/>
      <c r="C104" s="212"/>
      <c r="D104" s="113">
        <v>4139</v>
      </c>
      <c r="E104" s="28" t="s">
        <v>84</v>
      </c>
      <c r="F104" s="264">
        <f>F162+F163+F164+F165+F166+F167+F200+F201+F202+F230+F231+F232+F233+F299+F300+F301+F327+F328+F329+F330+F349+F383+F402+F403+F404+F405+F406+F407+F408+F409+F438+F454+F475+F492+F493+F509+F531+F550+F582+F601+F621+F645+F646+F665+F666+F667+F697+F698+F699+F700+F725+F726+F727+F753+F775+F793+F551+F552+F553+F554+F555+F556+F557+F558+F559</f>
        <v>2054740</v>
      </c>
      <c r="G104" s="338">
        <f>G162+G163+G164+G165+G166+G167+G200+G201+G202+G230+G231+G232+G233+G299+G300+G301+G327+G328+G329+G330+G349+G383+G402+G403+G404+G405+G406+G407+G408+G409+G438+G454+G475+G492+G493+G509+G531+G550+G582+G601+G621+G645+G646+G665+G666+G667+G697+G698+G699+G700+G725+G726+G727+G753+G775+G793+G551+G552+G553+G554+G555+G556+G557+G558+G559</f>
        <v>1844346.0300000003</v>
      </c>
      <c r="H104" s="344">
        <f t="shared" si="2"/>
        <v>89.76055510672884</v>
      </c>
    </row>
    <row r="105" spans="1:8" ht="7.5" customHeight="1">
      <c r="A105" s="7"/>
      <c r="B105" s="7"/>
      <c r="C105" s="211"/>
      <c r="D105" s="26"/>
      <c r="E105" s="7"/>
      <c r="F105" s="251"/>
      <c r="G105" s="340"/>
      <c r="H105" s="344"/>
    </row>
    <row r="106" spans="1:8" ht="12" customHeight="1">
      <c r="A106" s="7"/>
      <c r="B106" s="7"/>
      <c r="C106" s="211">
        <v>415</v>
      </c>
      <c r="D106" s="26"/>
      <c r="E106" s="9" t="s">
        <v>219</v>
      </c>
      <c r="F106" s="253">
        <f>F236</f>
        <v>80000</v>
      </c>
      <c r="G106" s="341">
        <f>G236</f>
        <v>41136.94</v>
      </c>
      <c r="H106" s="15">
        <f t="shared" si="2"/>
        <v>51.421175000000005</v>
      </c>
    </row>
    <row r="107" spans="1:8" ht="12.75" customHeight="1">
      <c r="A107" s="7"/>
      <c r="B107" s="7"/>
      <c r="C107" s="211"/>
      <c r="D107" s="26">
        <v>4153</v>
      </c>
      <c r="E107" s="28" t="s">
        <v>220</v>
      </c>
      <c r="F107" s="251">
        <f>F236</f>
        <v>80000</v>
      </c>
      <c r="G107" s="340">
        <f>G236</f>
        <v>41136.94</v>
      </c>
      <c r="H107" s="344">
        <f t="shared" si="2"/>
        <v>51.421175000000005</v>
      </c>
    </row>
    <row r="108" spans="1:8" ht="8.25" customHeight="1">
      <c r="A108" s="7"/>
      <c r="B108" s="7"/>
      <c r="C108" s="211"/>
      <c r="D108" s="26"/>
      <c r="E108" s="28"/>
      <c r="F108" s="251"/>
      <c r="G108" s="251"/>
      <c r="H108" s="344"/>
    </row>
    <row r="109" spans="1:8" ht="12.75">
      <c r="A109" s="7"/>
      <c r="B109" s="7"/>
      <c r="C109" s="211">
        <v>416</v>
      </c>
      <c r="D109" s="26"/>
      <c r="E109" s="9" t="s">
        <v>85</v>
      </c>
      <c r="F109" s="253">
        <f>F585</f>
        <v>190000</v>
      </c>
      <c r="G109" s="253">
        <f>G585</f>
        <v>176499</v>
      </c>
      <c r="H109" s="15">
        <f t="shared" si="2"/>
        <v>92.89421052631579</v>
      </c>
    </row>
    <row r="110" spans="1:8" ht="12.75">
      <c r="A110" s="7"/>
      <c r="B110" s="7"/>
      <c r="C110" s="211"/>
      <c r="D110" s="113">
        <v>4162</v>
      </c>
      <c r="E110" s="28" t="s">
        <v>86</v>
      </c>
      <c r="F110" s="251">
        <f>F585</f>
        <v>190000</v>
      </c>
      <c r="G110" s="251">
        <f>G585</f>
        <v>176499</v>
      </c>
      <c r="H110" s="344">
        <f t="shared" si="2"/>
        <v>92.89421052631579</v>
      </c>
    </row>
    <row r="111" spans="1:8" ht="5.25" customHeight="1">
      <c r="A111" s="7"/>
      <c r="B111" s="7"/>
      <c r="C111" s="211"/>
      <c r="D111" s="113"/>
      <c r="E111" s="28"/>
      <c r="F111" s="251"/>
      <c r="G111" s="251"/>
      <c r="H111" s="344"/>
    </row>
    <row r="112" spans="1:8" ht="12.75">
      <c r="A112" s="7"/>
      <c r="B112" s="7"/>
      <c r="C112" s="211">
        <v>417</v>
      </c>
      <c r="D112" s="113"/>
      <c r="E112" s="195" t="s">
        <v>230</v>
      </c>
      <c r="F112" s="253">
        <f>F114+F115</f>
        <v>2887500</v>
      </c>
      <c r="G112" s="253">
        <f>G114+G115</f>
        <v>2845535.16</v>
      </c>
      <c r="H112" s="15">
        <f t="shared" si="2"/>
        <v>98.54667220779221</v>
      </c>
    </row>
    <row r="113" spans="1:8" ht="5.25" customHeight="1">
      <c r="A113" s="7"/>
      <c r="B113" s="7"/>
      <c r="C113" s="211"/>
      <c r="D113" s="113"/>
      <c r="E113" s="195"/>
      <c r="F113" s="251"/>
      <c r="G113" s="251"/>
      <c r="H113" s="344"/>
    </row>
    <row r="114" spans="1:8" ht="12.75">
      <c r="A114" s="7"/>
      <c r="B114" s="7"/>
      <c r="C114" s="211"/>
      <c r="D114" s="113">
        <v>4171</v>
      </c>
      <c r="E114" s="196" t="s">
        <v>231</v>
      </c>
      <c r="F114" s="251">
        <f>F239+F240+F241+F242+F243+F244</f>
        <v>2767500</v>
      </c>
      <c r="G114" s="251">
        <f>G239+G240+G241+G242+G243+G244</f>
        <v>2760240.4000000004</v>
      </c>
      <c r="H114" s="344">
        <f t="shared" si="2"/>
        <v>99.73768383017165</v>
      </c>
    </row>
    <row r="115" spans="1:8" ht="12.75">
      <c r="A115" s="7"/>
      <c r="B115" s="7"/>
      <c r="C115" s="211"/>
      <c r="D115" s="113">
        <v>4172</v>
      </c>
      <c r="E115" s="196" t="s">
        <v>229</v>
      </c>
      <c r="F115" s="251">
        <f>F245</f>
        <v>120000</v>
      </c>
      <c r="G115" s="251">
        <f>G245</f>
        <v>85294.76</v>
      </c>
      <c r="H115" s="344">
        <f t="shared" si="2"/>
        <v>71.07896666666666</v>
      </c>
    </row>
    <row r="116" spans="1:8" ht="6" customHeight="1">
      <c r="A116" s="7"/>
      <c r="B116" s="7"/>
      <c r="C116" s="211"/>
      <c r="D116" s="26"/>
      <c r="E116" s="7"/>
      <c r="F116" s="251"/>
      <c r="G116" s="37"/>
      <c r="H116" s="344"/>
    </row>
    <row r="117" spans="1:8" ht="12.75">
      <c r="A117" s="7"/>
      <c r="B117" s="7"/>
      <c r="C117" s="211">
        <v>418</v>
      </c>
      <c r="D117" s="26"/>
      <c r="E117" s="9" t="s">
        <v>87</v>
      </c>
      <c r="F117" s="253">
        <f>F118+F119+F120+F121</f>
        <v>932800</v>
      </c>
      <c r="G117" s="253">
        <f>G118+G119+G120+G121</f>
        <v>696691.3</v>
      </c>
      <c r="H117" s="15">
        <f t="shared" si="2"/>
        <v>74.68817538593483</v>
      </c>
    </row>
    <row r="118" spans="1:8" ht="12.75">
      <c r="A118" s="7"/>
      <c r="B118" s="7"/>
      <c r="C118" s="212"/>
      <c r="D118" s="113">
        <v>4181</v>
      </c>
      <c r="E118" s="28" t="s">
        <v>88</v>
      </c>
      <c r="F118" s="264">
        <f>F171+F172+F173+F174+F175+F176+F206+F417+F418+F419</f>
        <v>173300</v>
      </c>
      <c r="G118" s="264">
        <f>G171+G172+G173+G174+G175+G176+G206+G417+G418+G419</f>
        <v>144113.26</v>
      </c>
      <c r="H118" s="344">
        <f t="shared" si="2"/>
        <v>83.15825735718408</v>
      </c>
    </row>
    <row r="119" spans="1:8" ht="13.5" customHeight="1">
      <c r="A119" s="7"/>
      <c r="B119" s="7"/>
      <c r="C119" s="212"/>
      <c r="D119" s="113">
        <v>4182</v>
      </c>
      <c r="E119" s="198" t="s">
        <v>100</v>
      </c>
      <c r="F119" s="264">
        <f>F207+F247+F248+F249</f>
        <v>271000</v>
      </c>
      <c r="G119" s="264">
        <f>G207+G247+G248+G249</f>
        <v>245790.72999999998</v>
      </c>
      <c r="H119" s="344">
        <f t="shared" si="2"/>
        <v>90.69768634686346</v>
      </c>
    </row>
    <row r="120" spans="1:8" ht="12.75">
      <c r="A120" s="7"/>
      <c r="B120" s="7"/>
      <c r="C120" s="212"/>
      <c r="D120" s="113">
        <v>4184</v>
      </c>
      <c r="E120" s="198" t="s">
        <v>98</v>
      </c>
      <c r="F120" s="264">
        <f>F250</f>
        <v>90000</v>
      </c>
      <c r="G120" s="264">
        <f>G250</f>
        <v>68498.53</v>
      </c>
      <c r="H120" s="344">
        <f t="shared" si="2"/>
        <v>76.10947777777778</v>
      </c>
    </row>
    <row r="121" spans="1:8" ht="12.75">
      <c r="A121" s="7"/>
      <c r="B121" s="7"/>
      <c r="C121" s="212"/>
      <c r="D121" s="113">
        <v>4187</v>
      </c>
      <c r="E121" s="28" t="s">
        <v>89</v>
      </c>
      <c r="F121" s="264">
        <f>F352+F353+F354+F355+F356+F362+F363+F364+F365+F366</f>
        <v>398500</v>
      </c>
      <c r="G121" s="264">
        <f>G352+G353+G354+G355+G356+G362+G363+G364+G365+G366</f>
        <v>238288.77999999997</v>
      </c>
      <c r="H121" s="344">
        <f t="shared" si="2"/>
        <v>59.79643161856962</v>
      </c>
    </row>
    <row r="122" spans="1:8" ht="6.75" customHeight="1">
      <c r="A122" s="7"/>
      <c r="B122" s="7"/>
      <c r="C122" s="212"/>
      <c r="D122" s="113"/>
      <c r="E122" s="28"/>
      <c r="F122" s="264"/>
      <c r="G122" s="264"/>
      <c r="H122" s="344"/>
    </row>
    <row r="123" spans="1:8" ht="12.75">
      <c r="A123" s="7"/>
      <c r="B123" s="7"/>
      <c r="C123" s="212">
        <v>421</v>
      </c>
      <c r="D123" s="113"/>
      <c r="E123" s="195" t="s">
        <v>90</v>
      </c>
      <c r="F123" s="265">
        <f>F124+F125</f>
        <v>11190240</v>
      </c>
      <c r="G123" s="265">
        <f>G124+G125</f>
        <v>11211694.870000001</v>
      </c>
      <c r="H123" s="15">
        <f t="shared" si="2"/>
        <v>100.19172841690617</v>
      </c>
    </row>
    <row r="124" spans="1:8" ht="12.75">
      <c r="A124" s="7"/>
      <c r="B124" s="7"/>
      <c r="C124" s="212"/>
      <c r="D124" s="113">
        <v>4211</v>
      </c>
      <c r="E124" s="28" t="s">
        <v>91</v>
      </c>
      <c r="F124" s="264">
        <f>F257+F258+F259+F260+F261+F262+F422+F562+F670+F803+F804</f>
        <v>5852940</v>
      </c>
      <c r="G124" s="264">
        <f>G257+G258+G259+G260+G261+G262+G422+G562+G670+G803+G804</f>
        <v>5848450.13</v>
      </c>
      <c r="H124" s="344">
        <f t="shared" si="2"/>
        <v>99.92328863784697</v>
      </c>
    </row>
    <row r="125" spans="1:8" ht="12.75">
      <c r="A125" s="7"/>
      <c r="B125" s="7"/>
      <c r="C125" s="212"/>
      <c r="D125" s="113">
        <v>4212</v>
      </c>
      <c r="E125" s="28" t="s">
        <v>92</v>
      </c>
      <c r="F125" s="264">
        <f>F265+F266+F267</f>
        <v>5337300</v>
      </c>
      <c r="G125" s="264">
        <v>5363244.74</v>
      </c>
      <c r="H125" s="344">
        <f t="shared" si="2"/>
        <v>100.4861023363873</v>
      </c>
    </row>
    <row r="126" spans="1:8" ht="5.25" customHeight="1">
      <c r="A126" s="7"/>
      <c r="B126" s="7"/>
      <c r="C126" s="212"/>
      <c r="D126" s="113"/>
      <c r="E126" s="28"/>
      <c r="F126" s="264"/>
      <c r="G126" s="264"/>
      <c r="H126" s="344"/>
    </row>
    <row r="127" spans="1:8" ht="12.75">
      <c r="A127" s="7"/>
      <c r="B127" s="7"/>
      <c r="C127" s="212">
        <v>441</v>
      </c>
      <c r="D127" s="113"/>
      <c r="E127" s="195" t="s">
        <v>96</v>
      </c>
      <c r="F127" s="265">
        <f>F128</f>
        <v>170000</v>
      </c>
      <c r="G127" s="265">
        <f>G128</f>
        <v>1537018.23</v>
      </c>
      <c r="H127" s="15">
        <f t="shared" si="2"/>
        <v>904.1283705882354</v>
      </c>
    </row>
    <row r="128" spans="1:8" ht="12.75">
      <c r="A128" s="7"/>
      <c r="B128" s="7"/>
      <c r="C128" s="212"/>
      <c r="D128" s="113">
        <v>441</v>
      </c>
      <c r="E128" s="28" t="s">
        <v>96</v>
      </c>
      <c r="F128" s="264">
        <f>F271+F272+F273</f>
        <v>170000</v>
      </c>
      <c r="G128" s="264">
        <f>G271+G272+G273</f>
        <v>1537018.23</v>
      </c>
      <c r="H128" s="344">
        <f t="shared" si="2"/>
        <v>904.1283705882354</v>
      </c>
    </row>
    <row r="129" spans="1:8" ht="6" customHeight="1">
      <c r="A129" s="7"/>
      <c r="B129" s="7"/>
      <c r="C129" s="212"/>
      <c r="D129" s="113"/>
      <c r="E129" s="28"/>
      <c r="F129" s="264"/>
      <c r="G129" s="264"/>
      <c r="H129" s="344"/>
    </row>
    <row r="130" spans="1:8" ht="12.75">
      <c r="A130" s="7"/>
      <c r="B130" s="7"/>
      <c r="C130" s="212">
        <v>450</v>
      </c>
      <c r="D130" s="113"/>
      <c r="E130" s="195" t="s">
        <v>93</v>
      </c>
      <c r="F130" s="265">
        <f>F131+F132</f>
        <v>580000</v>
      </c>
      <c r="G130" s="265">
        <f>G131+G132</f>
        <v>435177.65</v>
      </c>
      <c r="H130" s="15">
        <f t="shared" si="2"/>
        <v>75.03062931034484</v>
      </c>
    </row>
    <row r="131" spans="1:8" ht="12.75">
      <c r="A131" s="7"/>
      <c r="B131" s="7"/>
      <c r="C131" s="212"/>
      <c r="D131" s="113">
        <v>4501</v>
      </c>
      <c r="E131" s="28" t="s">
        <v>94</v>
      </c>
      <c r="F131" s="264">
        <f>F277</f>
        <v>240000</v>
      </c>
      <c r="G131" s="264">
        <v>129300</v>
      </c>
      <c r="H131" s="344">
        <f t="shared" si="2"/>
        <v>53.87499999999999</v>
      </c>
    </row>
    <row r="132" spans="1:8" ht="12.75">
      <c r="A132" s="7"/>
      <c r="B132" s="7"/>
      <c r="C132" s="212"/>
      <c r="D132" s="113">
        <v>4502</v>
      </c>
      <c r="E132" s="28" t="s">
        <v>95</v>
      </c>
      <c r="F132" s="264">
        <f>F278</f>
        <v>340000</v>
      </c>
      <c r="G132" s="264">
        <v>305877.65</v>
      </c>
      <c r="H132" s="344">
        <f t="shared" si="2"/>
        <v>89.96401470588236</v>
      </c>
    </row>
    <row r="133" spans="1:8" ht="13.5" thickBot="1">
      <c r="A133" s="7"/>
      <c r="B133" s="7"/>
      <c r="C133" s="180"/>
      <c r="D133" s="27"/>
      <c r="E133" s="24" t="s">
        <v>97</v>
      </c>
      <c r="F133" s="266">
        <f>F84+F90+F96+F109+F112+F117+F123+F127+F130+F106</f>
        <v>24978830</v>
      </c>
      <c r="G133" s="266">
        <f>G84+G90+G96+G109+G112+G117+G123+G127+G130+G106</f>
        <v>25036856.69</v>
      </c>
      <c r="H133" s="23">
        <f t="shared" si="2"/>
        <v>100.23230347458227</v>
      </c>
    </row>
    <row r="134" spans="1:6" ht="6.75" customHeight="1">
      <c r="A134" s="7"/>
      <c r="B134" s="7"/>
      <c r="C134" s="41"/>
      <c r="D134" s="41"/>
      <c r="E134" s="33"/>
      <c r="F134" s="125"/>
    </row>
    <row r="135" spans="1:6" ht="6.75" customHeight="1">
      <c r="A135" s="7"/>
      <c r="B135" s="7"/>
      <c r="C135" s="41"/>
      <c r="D135" s="41"/>
      <c r="E135" s="33"/>
      <c r="F135" s="125"/>
    </row>
    <row r="136" spans="1:8" ht="15.75">
      <c r="A136" s="379" t="s">
        <v>102</v>
      </c>
      <c r="B136" s="379"/>
      <c r="C136" s="379"/>
      <c r="D136" s="379"/>
      <c r="E136" s="379"/>
      <c r="F136" s="379"/>
      <c r="G136" s="380"/>
      <c r="H136" s="380"/>
    </row>
    <row r="137" spans="1:6" ht="7.5" customHeight="1">
      <c r="A137" s="7"/>
      <c r="B137" s="7"/>
      <c r="C137" s="41"/>
      <c r="D137" s="41"/>
      <c r="E137" s="33"/>
      <c r="F137" s="125"/>
    </row>
    <row r="138" spans="1:8" ht="34.5" customHeight="1">
      <c r="A138" s="381" t="s">
        <v>248</v>
      </c>
      <c r="B138" s="380"/>
      <c r="C138" s="380"/>
      <c r="D138" s="380"/>
      <c r="E138" s="380"/>
      <c r="F138" s="380"/>
      <c r="G138" s="380"/>
      <c r="H138" s="380"/>
    </row>
    <row r="139" spans="1:6" ht="15.75">
      <c r="A139" s="379"/>
      <c r="B139" s="379"/>
      <c r="C139" s="379"/>
      <c r="D139" s="379"/>
      <c r="E139" s="379"/>
      <c r="F139" s="379"/>
    </row>
    <row r="141" spans="1:5" ht="19.5">
      <c r="A141" s="392" t="s">
        <v>251</v>
      </c>
      <c r="B141" s="392"/>
      <c r="C141" s="392"/>
      <c r="D141" s="392"/>
      <c r="E141" s="392"/>
    </row>
    <row r="142" ht="5.25" customHeight="1" thickBot="1"/>
    <row r="143" spans="1:8" ht="12.75">
      <c r="A143" s="238" t="s">
        <v>32</v>
      </c>
      <c r="B143" s="239" t="s">
        <v>34</v>
      </c>
      <c r="C143" s="238" t="s">
        <v>244</v>
      </c>
      <c r="D143" s="240" t="s">
        <v>244</v>
      </c>
      <c r="E143" s="16" t="s">
        <v>31</v>
      </c>
      <c r="F143" s="248" t="s">
        <v>35</v>
      </c>
      <c r="G143" s="287" t="s">
        <v>245</v>
      </c>
      <c r="H143" s="259" t="s">
        <v>246</v>
      </c>
    </row>
    <row r="144" spans="1:8" ht="13.5" thickBot="1">
      <c r="A144" s="241" t="s">
        <v>33</v>
      </c>
      <c r="B144" s="242" t="s">
        <v>33</v>
      </c>
      <c r="C144" s="241" t="s">
        <v>33</v>
      </c>
      <c r="D144" s="243" t="s">
        <v>33</v>
      </c>
      <c r="E144" s="17"/>
      <c r="F144" s="249"/>
      <c r="G144" s="14"/>
      <c r="H144" s="260" t="s">
        <v>247</v>
      </c>
    </row>
    <row r="145" spans="1:8" ht="19.5" customHeight="1">
      <c r="A145" s="79">
        <v>1</v>
      </c>
      <c r="B145" s="181">
        <v>111</v>
      </c>
      <c r="C145" s="382" t="s">
        <v>0</v>
      </c>
      <c r="D145" s="383"/>
      <c r="E145" s="383"/>
      <c r="F145" s="383"/>
      <c r="G145" s="384"/>
      <c r="H145" s="385"/>
    </row>
    <row r="146" spans="1:8" ht="12.75">
      <c r="A146" s="6"/>
      <c r="B146" s="182">
        <v>111</v>
      </c>
      <c r="C146" s="7"/>
      <c r="D146" s="234">
        <v>411100</v>
      </c>
      <c r="E146" s="55" t="s">
        <v>104</v>
      </c>
      <c r="F146" s="250">
        <v>120000</v>
      </c>
      <c r="G146" s="267">
        <v>113730.16</v>
      </c>
      <c r="H146" s="345">
        <f>G146/F146*100</f>
        <v>94.77513333333334</v>
      </c>
    </row>
    <row r="147" spans="1:8" ht="12.75">
      <c r="A147" s="6"/>
      <c r="B147" s="182">
        <v>111</v>
      </c>
      <c r="C147" s="7"/>
      <c r="D147" s="235">
        <v>411200</v>
      </c>
      <c r="E147" s="45" t="s">
        <v>49</v>
      </c>
      <c r="F147" s="251">
        <v>6000</v>
      </c>
      <c r="G147" s="267">
        <v>4884.15</v>
      </c>
      <c r="H147" s="345">
        <f>G147/F147*100</f>
        <v>81.40249999999999</v>
      </c>
    </row>
    <row r="148" spans="1:8" ht="12.75">
      <c r="A148" s="6"/>
      <c r="B148" s="182">
        <v>111</v>
      </c>
      <c r="C148" s="7"/>
      <c r="D148" s="235">
        <v>411300</v>
      </c>
      <c r="E148" s="45" t="s">
        <v>105</v>
      </c>
      <c r="F148" s="250">
        <v>27000</v>
      </c>
      <c r="G148" s="267">
        <v>24084.34</v>
      </c>
      <c r="H148" s="345">
        <f>G148/F148*100</f>
        <v>89.20125925925926</v>
      </c>
    </row>
    <row r="149" spans="1:8" ht="12.75">
      <c r="A149" s="6"/>
      <c r="B149" s="183">
        <v>111</v>
      </c>
      <c r="C149" s="7"/>
      <c r="D149" s="235">
        <v>411400</v>
      </c>
      <c r="E149" s="45" t="s">
        <v>72</v>
      </c>
      <c r="F149" s="252">
        <v>70000</v>
      </c>
      <c r="G149" s="267">
        <v>59191.25</v>
      </c>
      <c r="H149" s="345">
        <f>G149/F149*100</f>
        <v>84.55892857142857</v>
      </c>
    </row>
    <row r="150" spans="1:8" ht="12.75">
      <c r="A150" s="6"/>
      <c r="B150" s="5"/>
      <c r="C150" s="33">
        <v>411</v>
      </c>
      <c r="D150" s="236"/>
      <c r="E150" s="47" t="s">
        <v>106</v>
      </c>
      <c r="F150" s="253">
        <f>F146+F147+F148+F149</f>
        <v>223000</v>
      </c>
      <c r="G150" s="253">
        <f>G146+G147+G148+G149</f>
        <v>201889.9</v>
      </c>
      <c r="H150" s="346">
        <f>G150/F150*100</f>
        <v>90.53358744394619</v>
      </c>
    </row>
    <row r="151" spans="1:8" ht="12.75">
      <c r="A151" s="6"/>
      <c r="B151" s="5"/>
      <c r="C151" s="7"/>
      <c r="D151" s="237"/>
      <c r="E151" s="45"/>
      <c r="F151" s="66"/>
      <c r="G151" s="45"/>
      <c r="H151" s="51"/>
    </row>
    <row r="152" spans="1:8" ht="12.75">
      <c r="A152" s="6"/>
      <c r="B152" s="182">
        <v>111</v>
      </c>
      <c r="C152" s="7"/>
      <c r="D152" s="235">
        <v>412100</v>
      </c>
      <c r="E152" s="45" t="s">
        <v>74</v>
      </c>
      <c r="F152" s="250">
        <v>12000</v>
      </c>
      <c r="G152" s="267">
        <v>10413.49</v>
      </c>
      <c r="H152" s="345">
        <f aca="true" t="shared" si="3" ref="H152:H194">G152/F152*100</f>
        <v>86.77908333333333</v>
      </c>
    </row>
    <row r="153" spans="1:8" ht="12.75">
      <c r="A153" s="6"/>
      <c r="B153" s="182">
        <v>111</v>
      </c>
      <c r="C153" s="7"/>
      <c r="D153" s="235">
        <v>412200</v>
      </c>
      <c r="E153" s="45" t="s">
        <v>75</v>
      </c>
      <c r="F153" s="250">
        <v>8100</v>
      </c>
      <c r="G153" s="267">
        <v>7075.27</v>
      </c>
      <c r="H153" s="345">
        <f t="shared" si="3"/>
        <v>87.34901234567903</v>
      </c>
    </row>
    <row r="154" spans="1:8" ht="12.75">
      <c r="A154" s="6"/>
      <c r="B154" s="182">
        <v>111</v>
      </c>
      <c r="C154" s="7"/>
      <c r="D154" s="235">
        <v>412500</v>
      </c>
      <c r="E154" s="45" t="s">
        <v>76</v>
      </c>
      <c r="F154" s="250">
        <v>5100</v>
      </c>
      <c r="G154" s="267">
        <v>5100</v>
      </c>
      <c r="H154" s="345">
        <f t="shared" si="3"/>
        <v>100</v>
      </c>
    </row>
    <row r="155" spans="1:8" ht="12.75">
      <c r="A155" s="6"/>
      <c r="B155" s="183">
        <v>111</v>
      </c>
      <c r="C155" s="7"/>
      <c r="D155" s="235">
        <v>412900</v>
      </c>
      <c r="E155" s="45" t="s">
        <v>77</v>
      </c>
      <c r="F155" s="250">
        <v>2000</v>
      </c>
      <c r="G155" s="267">
        <v>1000</v>
      </c>
      <c r="H155" s="345">
        <f t="shared" si="3"/>
        <v>50</v>
      </c>
    </row>
    <row r="156" spans="1:8" ht="12.75">
      <c r="A156" s="6"/>
      <c r="B156" s="5"/>
      <c r="C156" s="33">
        <v>412</v>
      </c>
      <c r="D156" s="236"/>
      <c r="E156" s="48" t="s">
        <v>107</v>
      </c>
      <c r="F156" s="253">
        <f>F152+F153+F154+F155</f>
        <v>27200</v>
      </c>
      <c r="G156" s="253">
        <f>G152+G153+G154+G155</f>
        <v>23588.760000000002</v>
      </c>
      <c r="H156" s="346">
        <f t="shared" si="3"/>
        <v>86.72338235294119</v>
      </c>
    </row>
    <row r="157" spans="1:8" ht="7.5" customHeight="1">
      <c r="A157" s="6"/>
      <c r="B157" s="5"/>
      <c r="C157" s="7"/>
      <c r="D157" s="237"/>
      <c r="E157" s="45"/>
      <c r="F157" s="66"/>
      <c r="G157" s="45"/>
      <c r="H157" s="345"/>
    </row>
    <row r="158" spans="1:8" ht="12.75">
      <c r="A158" s="6"/>
      <c r="B158" s="182">
        <v>111</v>
      </c>
      <c r="C158" s="7"/>
      <c r="D158" s="235">
        <v>413200</v>
      </c>
      <c r="E158" s="50" t="s">
        <v>108</v>
      </c>
      <c r="F158" s="254">
        <v>105000</v>
      </c>
      <c r="G158" s="267">
        <v>99613.55</v>
      </c>
      <c r="H158" s="345">
        <f t="shared" si="3"/>
        <v>94.87004761904763</v>
      </c>
    </row>
    <row r="159" spans="1:8" ht="12.75">
      <c r="A159" s="6"/>
      <c r="B159" s="182">
        <v>111</v>
      </c>
      <c r="C159" s="7"/>
      <c r="D159" s="235">
        <v>413300</v>
      </c>
      <c r="E159" s="50" t="s">
        <v>109</v>
      </c>
      <c r="F159" s="254">
        <v>85000</v>
      </c>
      <c r="G159" s="267">
        <v>67136.42</v>
      </c>
      <c r="H159" s="345">
        <f t="shared" si="3"/>
        <v>78.98402352941176</v>
      </c>
    </row>
    <row r="160" spans="1:8" ht="12.75">
      <c r="A160" s="6"/>
      <c r="B160" s="182">
        <v>111</v>
      </c>
      <c r="C160" s="7"/>
      <c r="D160" s="235">
        <v>413301</v>
      </c>
      <c r="E160" s="50" t="s">
        <v>110</v>
      </c>
      <c r="F160" s="254">
        <v>50000</v>
      </c>
      <c r="G160" s="267">
        <v>37910.57</v>
      </c>
      <c r="H160" s="345">
        <f t="shared" si="3"/>
        <v>75.82114</v>
      </c>
    </row>
    <row r="161" spans="1:8" ht="12.75">
      <c r="A161" s="6"/>
      <c r="B161" s="182">
        <v>111</v>
      </c>
      <c r="C161" s="7"/>
      <c r="D161" s="235">
        <v>413600</v>
      </c>
      <c r="E161" s="45" t="s">
        <v>82</v>
      </c>
      <c r="F161" s="254">
        <v>115600</v>
      </c>
      <c r="G161" s="267">
        <v>85272.14</v>
      </c>
      <c r="H161" s="345">
        <f t="shared" si="3"/>
        <v>73.76482698961938</v>
      </c>
    </row>
    <row r="162" spans="1:8" ht="12.75">
      <c r="A162" s="6"/>
      <c r="B162" s="182">
        <v>111</v>
      </c>
      <c r="C162" s="7"/>
      <c r="D162" s="235">
        <v>413900</v>
      </c>
      <c r="E162" s="45" t="s">
        <v>111</v>
      </c>
      <c r="F162" s="250">
        <v>30000</v>
      </c>
      <c r="G162" s="267">
        <v>29901.83</v>
      </c>
      <c r="H162" s="345">
        <f t="shared" si="3"/>
        <v>99.67276666666666</v>
      </c>
    </row>
    <row r="163" spans="1:8" ht="12.75">
      <c r="A163" s="6"/>
      <c r="B163" s="182">
        <v>111</v>
      </c>
      <c r="C163" s="7"/>
      <c r="D163" s="235">
        <v>413902</v>
      </c>
      <c r="E163" s="45" t="s">
        <v>112</v>
      </c>
      <c r="F163" s="250">
        <v>34000</v>
      </c>
      <c r="G163" s="267">
        <v>0</v>
      </c>
      <c r="H163" s="345">
        <f t="shared" si="3"/>
        <v>0</v>
      </c>
    </row>
    <row r="164" spans="1:8" ht="12.75">
      <c r="A164" s="6"/>
      <c r="B164" s="182">
        <v>111</v>
      </c>
      <c r="C164" s="7"/>
      <c r="D164" s="235">
        <v>413903</v>
      </c>
      <c r="E164" s="50" t="s">
        <v>113</v>
      </c>
      <c r="F164" s="254">
        <v>65000</v>
      </c>
      <c r="G164" s="267">
        <v>62585.59</v>
      </c>
      <c r="H164" s="345">
        <f t="shared" si="3"/>
        <v>96.28552307692307</v>
      </c>
    </row>
    <row r="165" spans="1:8" ht="12.75">
      <c r="A165" s="6"/>
      <c r="B165" s="182">
        <v>111</v>
      </c>
      <c r="C165" s="7"/>
      <c r="D165" s="235">
        <v>413904</v>
      </c>
      <c r="E165" s="50" t="s">
        <v>218</v>
      </c>
      <c r="F165" s="254">
        <v>10000</v>
      </c>
      <c r="G165" s="267">
        <v>7020.5</v>
      </c>
      <c r="H165" s="345">
        <f t="shared" si="3"/>
        <v>70.205</v>
      </c>
    </row>
    <row r="166" spans="1:8" ht="12.75">
      <c r="A166" s="6"/>
      <c r="B166" s="182">
        <v>111</v>
      </c>
      <c r="C166" s="7"/>
      <c r="D166" s="235">
        <v>413905</v>
      </c>
      <c r="E166" s="45" t="s">
        <v>114</v>
      </c>
      <c r="F166" s="250">
        <v>20000</v>
      </c>
      <c r="G166" s="267">
        <v>15319.21</v>
      </c>
      <c r="H166" s="345">
        <f t="shared" si="3"/>
        <v>76.59604999999999</v>
      </c>
    </row>
    <row r="167" spans="1:8" ht="12.75">
      <c r="A167" s="6"/>
      <c r="B167" s="183">
        <v>111</v>
      </c>
      <c r="C167" s="7"/>
      <c r="D167" s="235">
        <v>413906</v>
      </c>
      <c r="E167" s="45" t="s">
        <v>115</v>
      </c>
      <c r="F167" s="250">
        <v>16000</v>
      </c>
      <c r="G167" s="267">
        <v>15378</v>
      </c>
      <c r="H167" s="345">
        <f t="shared" si="3"/>
        <v>96.1125</v>
      </c>
    </row>
    <row r="168" spans="1:8" ht="12.75">
      <c r="A168" s="6"/>
      <c r="B168" s="222"/>
      <c r="C168" s="7"/>
      <c r="D168" s="235"/>
      <c r="E168" s="45"/>
      <c r="F168" s="250"/>
      <c r="G168" s="45"/>
      <c r="H168" s="345"/>
    </row>
    <row r="169" spans="1:8" ht="12.75">
      <c r="A169" s="6"/>
      <c r="B169" s="5"/>
      <c r="C169" s="33">
        <v>413</v>
      </c>
      <c r="D169" s="236"/>
      <c r="E169" s="47" t="s">
        <v>79</v>
      </c>
      <c r="F169" s="253">
        <f>F158+F159+F160+F161+F162+F163+F164+F165+F166+F167</f>
        <v>530600</v>
      </c>
      <c r="G169" s="253">
        <f>G158+G159+G160+G161+G162+G163+G164+G165+G166+G167</f>
        <v>420137.81</v>
      </c>
      <c r="H169" s="346">
        <f t="shared" si="3"/>
        <v>79.1816453071994</v>
      </c>
    </row>
    <row r="170" spans="1:8" ht="8.25" customHeight="1">
      <c r="A170" s="6"/>
      <c r="B170" s="5"/>
      <c r="C170" s="7"/>
      <c r="D170" s="237"/>
      <c r="E170" s="45"/>
      <c r="F170" s="66"/>
      <c r="G170" s="45"/>
      <c r="H170" s="345"/>
    </row>
    <row r="171" spans="1:8" ht="12.75">
      <c r="A171" s="6"/>
      <c r="B171" s="182">
        <v>111</v>
      </c>
      <c r="C171" s="7"/>
      <c r="D171" s="235">
        <v>418101</v>
      </c>
      <c r="E171" s="45" t="s">
        <v>2</v>
      </c>
      <c r="F171" s="250">
        <v>10000</v>
      </c>
      <c r="G171" s="267">
        <v>6935.35</v>
      </c>
      <c r="H171" s="345">
        <f t="shared" si="3"/>
        <v>69.3535</v>
      </c>
    </row>
    <row r="172" spans="1:8" ht="12.75">
      <c r="A172" s="6"/>
      <c r="B172" s="182">
        <v>111</v>
      </c>
      <c r="C172" s="7"/>
      <c r="D172" s="235">
        <v>418102</v>
      </c>
      <c r="E172" s="45" t="s">
        <v>116</v>
      </c>
      <c r="F172" s="250">
        <v>15000</v>
      </c>
      <c r="G172" s="267">
        <v>11200</v>
      </c>
      <c r="H172" s="345">
        <f t="shared" si="3"/>
        <v>74.66666666666667</v>
      </c>
    </row>
    <row r="173" spans="1:8" ht="12.75">
      <c r="A173" s="6"/>
      <c r="B173" s="182">
        <v>111</v>
      </c>
      <c r="C173" s="7"/>
      <c r="D173" s="235">
        <v>418103</v>
      </c>
      <c r="E173" s="45" t="s">
        <v>117</v>
      </c>
      <c r="F173" s="250">
        <v>18000</v>
      </c>
      <c r="G173" s="267">
        <v>9900</v>
      </c>
      <c r="H173" s="345">
        <f t="shared" si="3"/>
        <v>55.00000000000001</v>
      </c>
    </row>
    <row r="174" spans="1:8" ht="12.75">
      <c r="A174" s="6"/>
      <c r="B174" s="182">
        <v>111</v>
      </c>
      <c r="C174" s="7"/>
      <c r="D174" s="235">
        <v>418104</v>
      </c>
      <c r="E174" s="45" t="s">
        <v>118</v>
      </c>
      <c r="F174" s="250">
        <v>20000</v>
      </c>
      <c r="G174" s="267">
        <v>8800</v>
      </c>
      <c r="H174" s="345">
        <f t="shared" si="3"/>
        <v>44</v>
      </c>
    </row>
    <row r="175" spans="1:8" ht="12.75">
      <c r="A175" s="6"/>
      <c r="B175" s="182">
        <v>111</v>
      </c>
      <c r="C175" s="7"/>
      <c r="D175" s="235">
        <v>418105</v>
      </c>
      <c r="E175" s="45" t="s">
        <v>119</v>
      </c>
      <c r="F175" s="250">
        <v>30000</v>
      </c>
      <c r="G175" s="267">
        <v>29757.09</v>
      </c>
      <c r="H175" s="345">
        <f t="shared" si="3"/>
        <v>99.1903</v>
      </c>
    </row>
    <row r="176" spans="1:8" ht="12.75">
      <c r="A176" s="6"/>
      <c r="B176" s="183">
        <v>111</v>
      </c>
      <c r="C176" s="7"/>
      <c r="D176" s="235">
        <v>418106</v>
      </c>
      <c r="E176" s="50" t="s">
        <v>27</v>
      </c>
      <c r="F176" s="254">
        <v>15000</v>
      </c>
      <c r="G176" s="267">
        <v>14246.96</v>
      </c>
      <c r="H176" s="345">
        <f t="shared" si="3"/>
        <v>94.97973333333333</v>
      </c>
    </row>
    <row r="177" spans="1:8" ht="12.75">
      <c r="A177" s="6"/>
      <c r="B177" s="5"/>
      <c r="C177" s="33">
        <v>418</v>
      </c>
      <c r="D177" s="46"/>
      <c r="E177" s="47" t="s">
        <v>87</v>
      </c>
      <c r="F177" s="253">
        <f>F171+F172+F173+F174+F175+F176</f>
        <v>108000</v>
      </c>
      <c r="G177" s="253">
        <f>G171+G172+G173+G174+G175+G176</f>
        <v>80839.4</v>
      </c>
      <c r="H177" s="346">
        <f t="shared" si="3"/>
        <v>74.85129629629628</v>
      </c>
    </row>
    <row r="178" spans="1:8" ht="21" customHeight="1">
      <c r="A178" s="85"/>
      <c r="B178" s="30"/>
      <c r="C178" s="82"/>
      <c r="D178" s="395" t="s">
        <v>120</v>
      </c>
      <c r="E178" s="396"/>
      <c r="F178" s="255">
        <f>F150+F156+F169+F177</f>
        <v>888800</v>
      </c>
      <c r="G178" s="255">
        <f>G150+G156+G169+G177</f>
        <v>726455.87</v>
      </c>
      <c r="H178" s="346">
        <f t="shared" si="3"/>
        <v>81.73445882088208</v>
      </c>
    </row>
    <row r="179" spans="1:8" ht="21.75" customHeight="1">
      <c r="A179" s="83">
        <v>2</v>
      </c>
      <c r="B179" s="128">
        <v>111</v>
      </c>
      <c r="C179" s="401" t="s">
        <v>121</v>
      </c>
      <c r="D179" s="402"/>
      <c r="E179" s="402"/>
      <c r="F179" s="402"/>
      <c r="G179" s="373"/>
      <c r="H179" s="374"/>
    </row>
    <row r="180" spans="1:8" ht="12.75">
      <c r="A180" s="6"/>
      <c r="B180" s="182">
        <v>111</v>
      </c>
      <c r="C180" s="7"/>
      <c r="D180" s="234">
        <v>411100</v>
      </c>
      <c r="E180" s="55" t="s">
        <v>104</v>
      </c>
      <c r="F180" s="250">
        <v>33500</v>
      </c>
      <c r="G180" s="267">
        <v>32013.6</v>
      </c>
      <c r="H180" s="345">
        <f t="shared" si="3"/>
        <v>95.56298507462687</v>
      </c>
    </row>
    <row r="181" spans="1:8" ht="12.75">
      <c r="A181" s="6"/>
      <c r="B181" s="182">
        <v>111</v>
      </c>
      <c r="C181" s="5"/>
      <c r="D181" s="235">
        <v>411200</v>
      </c>
      <c r="E181" s="45" t="s">
        <v>49</v>
      </c>
      <c r="F181" s="250">
        <v>1200</v>
      </c>
      <c r="G181" s="267">
        <v>1046.53</v>
      </c>
      <c r="H181" s="345">
        <f t="shared" si="3"/>
        <v>87.21083333333333</v>
      </c>
    </row>
    <row r="182" spans="1:8" ht="12.75">
      <c r="A182" s="6"/>
      <c r="B182" s="182">
        <v>111</v>
      </c>
      <c r="C182" s="126"/>
      <c r="D182" s="235">
        <v>411300</v>
      </c>
      <c r="E182" s="45" t="s">
        <v>105</v>
      </c>
      <c r="F182" s="250">
        <v>8000</v>
      </c>
      <c r="G182" s="267">
        <v>6976.46</v>
      </c>
      <c r="H182" s="345">
        <f t="shared" si="3"/>
        <v>87.20575000000001</v>
      </c>
    </row>
    <row r="183" spans="1:8" ht="12.75">
      <c r="A183" s="6"/>
      <c r="B183" s="183">
        <v>111</v>
      </c>
      <c r="C183" s="7"/>
      <c r="D183" s="235">
        <v>411400</v>
      </c>
      <c r="E183" s="45" t="s">
        <v>72</v>
      </c>
      <c r="F183" s="250">
        <v>20000</v>
      </c>
      <c r="G183" s="267">
        <v>17473.83</v>
      </c>
      <c r="H183" s="345">
        <f t="shared" si="3"/>
        <v>87.36915</v>
      </c>
    </row>
    <row r="184" spans="1:8" ht="12.75">
      <c r="A184" s="6"/>
      <c r="B184" s="45"/>
      <c r="C184" s="33">
        <v>411</v>
      </c>
      <c r="D184" s="236"/>
      <c r="E184" s="47" t="s">
        <v>106</v>
      </c>
      <c r="F184" s="253">
        <f>F180+F181+F182+F183</f>
        <v>62700</v>
      </c>
      <c r="G184" s="282">
        <f>G180+G181+G182+G183</f>
        <v>57510.42</v>
      </c>
      <c r="H184" s="346">
        <f t="shared" si="3"/>
        <v>91.72315789473684</v>
      </c>
    </row>
    <row r="185" spans="1:8" ht="8.25" customHeight="1">
      <c r="A185" s="6"/>
      <c r="B185" s="5"/>
      <c r="C185" s="7"/>
      <c r="D185" s="237"/>
      <c r="E185" s="45"/>
      <c r="F185" s="66"/>
      <c r="G185" s="267"/>
      <c r="H185" s="345"/>
    </row>
    <row r="186" spans="1:8" ht="12.75">
      <c r="A186" s="6"/>
      <c r="B186" s="183">
        <v>111</v>
      </c>
      <c r="C186" s="7"/>
      <c r="D186" s="235">
        <v>412100</v>
      </c>
      <c r="E186" s="45" t="s">
        <v>74</v>
      </c>
      <c r="F186" s="250">
        <v>4000</v>
      </c>
      <c r="G186" s="267">
        <v>3406.91</v>
      </c>
      <c r="H186" s="345">
        <f t="shared" si="3"/>
        <v>85.17275</v>
      </c>
    </row>
    <row r="187" spans="1:8" ht="12.75">
      <c r="A187" s="6"/>
      <c r="B187" s="183">
        <v>111</v>
      </c>
      <c r="C187" s="7"/>
      <c r="D187" s="235">
        <v>412200</v>
      </c>
      <c r="E187" s="45" t="s">
        <v>75</v>
      </c>
      <c r="F187" s="250">
        <v>4000</v>
      </c>
      <c r="G187" s="267">
        <v>2626.18</v>
      </c>
      <c r="H187" s="345">
        <f t="shared" si="3"/>
        <v>65.6545</v>
      </c>
    </row>
    <row r="188" spans="1:8" ht="12.75">
      <c r="A188" s="6"/>
      <c r="B188" s="183">
        <v>111</v>
      </c>
      <c r="C188" s="7"/>
      <c r="D188" s="235">
        <v>412500</v>
      </c>
      <c r="E188" s="45" t="s">
        <v>76</v>
      </c>
      <c r="F188" s="250">
        <v>1800</v>
      </c>
      <c r="G188" s="267">
        <v>1800</v>
      </c>
      <c r="H188" s="345">
        <f t="shared" si="3"/>
        <v>100</v>
      </c>
    </row>
    <row r="189" spans="1:8" ht="12.75">
      <c r="A189" s="6"/>
      <c r="B189" s="183">
        <v>111</v>
      </c>
      <c r="C189" s="7"/>
      <c r="D189" s="244">
        <v>412900</v>
      </c>
      <c r="E189" s="69" t="s">
        <v>77</v>
      </c>
      <c r="F189" s="256">
        <v>1000</v>
      </c>
      <c r="G189" s="267">
        <v>0</v>
      </c>
      <c r="H189" s="345">
        <f t="shared" si="3"/>
        <v>0</v>
      </c>
    </row>
    <row r="190" spans="1:8" ht="12.75">
      <c r="A190" s="6"/>
      <c r="B190" s="5"/>
      <c r="C190" s="33">
        <v>412</v>
      </c>
      <c r="D190" s="245"/>
      <c r="E190" s="48" t="s">
        <v>107</v>
      </c>
      <c r="F190" s="257">
        <f>F186+F187+F188+F189</f>
        <v>10800</v>
      </c>
      <c r="G190" s="283">
        <f>G186+G187+G188+G189</f>
        <v>7833.09</v>
      </c>
      <c r="H190" s="346">
        <f t="shared" si="3"/>
        <v>72.5286111111111</v>
      </c>
    </row>
    <row r="191" spans="1:8" ht="5.25" customHeight="1">
      <c r="A191" s="6"/>
      <c r="B191" s="5"/>
      <c r="C191" s="33"/>
      <c r="D191" s="246"/>
      <c r="E191" s="29"/>
      <c r="F191" s="253"/>
      <c r="G191" s="267"/>
      <c r="H191" s="345"/>
    </row>
    <row r="192" spans="1:8" ht="12.75">
      <c r="A192" s="6"/>
      <c r="B192" s="183">
        <v>111</v>
      </c>
      <c r="C192" s="33"/>
      <c r="D192" s="235">
        <v>413200</v>
      </c>
      <c r="E192" s="98" t="s">
        <v>108</v>
      </c>
      <c r="F192" s="254">
        <v>10000</v>
      </c>
      <c r="G192" s="267">
        <v>5699.43</v>
      </c>
      <c r="H192" s="345">
        <f t="shared" si="3"/>
        <v>56.994299999999996</v>
      </c>
    </row>
    <row r="193" spans="1:8" ht="12.75">
      <c r="A193" s="6"/>
      <c r="B193" s="183">
        <v>111</v>
      </c>
      <c r="C193" s="33"/>
      <c r="D193" s="235">
        <v>413300</v>
      </c>
      <c r="E193" s="50" t="s">
        <v>109</v>
      </c>
      <c r="F193" s="254">
        <v>1000</v>
      </c>
      <c r="G193" s="267">
        <v>690</v>
      </c>
      <c r="H193" s="345">
        <f t="shared" si="3"/>
        <v>69</v>
      </c>
    </row>
    <row r="194" spans="1:8" ht="13.5" thickBot="1">
      <c r="A194" s="3"/>
      <c r="B194" s="184">
        <v>111</v>
      </c>
      <c r="C194" s="24"/>
      <c r="D194" s="247">
        <v>413301</v>
      </c>
      <c r="E194" s="129" t="s">
        <v>110</v>
      </c>
      <c r="F194" s="258">
        <v>1000</v>
      </c>
      <c r="G194" s="281">
        <v>0</v>
      </c>
      <c r="H194" s="347">
        <f t="shared" si="3"/>
        <v>0</v>
      </c>
    </row>
    <row r="195" spans="1:8" ht="12.75">
      <c r="A195" s="7"/>
      <c r="B195" s="342"/>
      <c r="C195" s="33"/>
      <c r="D195" s="232"/>
      <c r="E195" s="28"/>
      <c r="F195" s="147"/>
      <c r="G195" s="343"/>
      <c r="H195" s="7"/>
    </row>
    <row r="196" spans="1:8" ht="13.5" thickBot="1">
      <c r="A196" s="7"/>
      <c r="B196" s="342"/>
      <c r="C196" s="33"/>
      <c r="D196" s="232"/>
      <c r="E196" s="28"/>
      <c r="F196" s="147"/>
      <c r="G196" s="343"/>
      <c r="H196" s="7"/>
    </row>
    <row r="197" spans="1:8" ht="12.75">
      <c r="A197" s="18" t="s">
        <v>32</v>
      </c>
      <c r="B197" s="19" t="s">
        <v>34</v>
      </c>
      <c r="C197" s="18" t="s">
        <v>244</v>
      </c>
      <c r="D197" s="19" t="s">
        <v>244</v>
      </c>
      <c r="E197" s="16" t="s">
        <v>31</v>
      </c>
      <c r="F197" s="248" t="s">
        <v>35</v>
      </c>
      <c r="G197" s="287" t="s">
        <v>245</v>
      </c>
      <c r="H197" s="259" t="s">
        <v>246</v>
      </c>
    </row>
    <row r="198" spans="1:8" ht="13.5" thickBot="1">
      <c r="A198" s="20" t="s">
        <v>33</v>
      </c>
      <c r="B198" s="21" t="s">
        <v>33</v>
      </c>
      <c r="C198" s="20" t="s">
        <v>33</v>
      </c>
      <c r="D198" s="21" t="s">
        <v>33</v>
      </c>
      <c r="E198" s="17"/>
      <c r="F198" s="249"/>
      <c r="G198" s="14"/>
      <c r="H198" s="260" t="s">
        <v>247</v>
      </c>
    </row>
    <row r="199" spans="1:8" ht="12.75">
      <c r="A199" s="100"/>
      <c r="B199" s="185">
        <v>111</v>
      </c>
      <c r="C199" s="28"/>
      <c r="D199" s="235">
        <v>413600</v>
      </c>
      <c r="E199" s="50" t="s">
        <v>82</v>
      </c>
      <c r="F199" s="254">
        <v>14500</v>
      </c>
      <c r="G199" s="284">
        <v>9582.6</v>
      </c>
      <c r="H199" s="345">
        <f aca="true" t="shared" si="4" ref="H199:H251">G199/F199*100</f>
        <v>66.08689655172414</v>
      </c>
    </row>
    <row r="200" spans="1:8" ht="12.75">
      <c r="A200" s="100"/>
      <c r="B200" s="183">
        <v>111</v>
      </c>
      <c r="C200" s="28"/>
      <c r="D200" s="235">
        <v>413900</v>
      </c>
      <c r="E200" s="50" t="s">
        <v>111</v>
      </c>
      <c r="F200" s="254">
        <v>2400</v>
      </c>
      <c r="G200" s="267">
        <v>1559.62</v>
      </c>
      <c r="H200" s="345">
        <f t="shared" si="4"/>
        <v>64.98416666666667</v>
      </c>
    </row>
    <row r="201" spans="1:8" ht="12.75">
      <c r="A201" s="100"/>
      <c r="B201" s="183">
        <v>111</v>
      </c>
      <c r="C201" s="28"/>
      <c r="D201" s="235">
        <v>413907</v>
      </c>
      <c r="E201" s="50" t="s">
        <v>122</v>
      </c>
      <c r="F201" s="254">
        <v>8200</v>
      </c>
      <c r="G201" s="267">
        <v>5850</v>
      </c>
      <c r="H201" s="345">
        <f t="shared" si="4"/>
        <v>71.34146341463415</v>
      </c>
    </row>
    <row r="202" spans="1:8" ht="12.75">
      <c r="A202" s="100"/>
      <c r="B202" s="183">
        <v>111</v>
      </c>
      <c r="C202" s="28"/>
      <c r="D202" s="235">
        <v>413908</v>
      </c>
      <c r="E202" s="50" t="s">
        <v>123</v>
      </c>
      <c r="F202" s="254">
        <v>5000</v>
      </c>
      <c r="G202" s="267">
        <v>0</v>
      </c>
      <c r="H202" s="345">
        <f t="shared" si="4"/>
        <v>0</v>
      </c>
    </row>
    <row r="203" spans="1:8" ht="9.75" customHeight="1">
      <c r="A203" s="100"/>
      <c r="B203" s="101"/>
      <c r="C203" s="28"/>
      <c r="D203" s="235"/>
      <c r="E203" s="50"/>
      <c r="F203" s="254"/>
      <c r="G203" s="267"/>
      <c r="H203" s="345"/>
    </row>
    <row r="204" spans="1:8" ht="12.75">
      <c r="A204" s="100"/>
      <c r="B204" s="101"/>
      <c r="C204" s="33">
        <v>413</v>
      </c>
      <c r="D204" s="245"/>
      <c r="E204" s="47" t="s">
        <v>79</v>
      </c>
      <c r="F204" s="253">
        <f>F192+F193+F194+F199+F200+F201+F202</f>
        <v>42100</v>
      </c>
      <c r="G204" s="279">
        <f>G192+G193+G194+G199+G200+G201+G202</f>
        <v>23381.65</v>
      </c>
      <c r="H204" s="346">
        <f t="shared" si="4"/>
        <v>55.53836104513065</v>
      </c>
    </row>
    <row r="205" spans="1:8" ht="9.75" customHeight="1">
      <c r="A205" s="100"/>
      <c r="B205" s="101"/>
      <c r="C205" s="28"/>
      <c r="D205" s="235"/>
      <c r="E205" s="50"/>
      <c r="F205" s="254"/>
      <c r="G205" s="267"/>
      <c r="H205" s="345"/>
    </row>
    <row r="206" spans="1:8" ht="12.75">
      <c r="A206" s="6"/>
      <c r="B206" s="183">
        <v>111</v>
      </c>
      <c r="C206" s="7"/>
      <c r="D206" s="237">
        <v>418100</v>
      </c>
      <c r="E206" s="50" t="s">
        <v>124</v>
      </c>
      <c r="F206" s="254">
        <v>18000</v>
      </c>
      <c r="G206" s="280">
        <v>16815</v>
      </c>
      <c r="H206" s="345">
        <f t="shared" si="4"/>
        <v>93.41666666666667</v>
      </c>
    </row>
    <row r="207" spans="1:8" ht="12.75">
      <c r="A207" s="6"/>
      <c r="B207" s="183">
        <v>111</v>
      </c>
      <c r="C207" s="7"/>
      <c r="D207" s="237">
        <v>418200</v>
      </c>
      <c r="E207" s="50" t="s">
        <v>125</v>
      </c>
      <c r="F207" s="254">
        <v>202000</v>
      </c>
      <c r="G207" s="280">
        <v>187631.49</v>
      </c>
      <c r="H207" s="345">
        <f t="shared" si="4"/>
        <v>92.88687623762377</v>
      </c>
    </row>
    <row r="208" spans="1:8" ht="12.75">
      <c r="A208" s="6"/>
      <c r="B208" s="5"/>
      <c r="C208" s="33">
        <v>418</v>
      </c>
      <c r="D208" s="46"/>
      <c r="E208" s="47" t="s">
        <v>87</v>
      </c>
      <c r="F208" s="253">
        <f>F206+F207</f>
        <v>220000</v>
      </c>
      <c r="G208" s="279">
        <f>G206+G207</f>
        <v>204446.49</v>
      </c>
      <c r="H208" s="346">
        <f t="shared" si="4"/>
        <v>92.93022272727272</v>
      </c>
    </row>
    <row r="209" spans="1:8" ht="14.25" customHeight="1">
      <c r="A209" s="35"/>
      <c r="B209" s="81"/>
      <c r="C209" s="84"/>
      <c r="D209" s="395" t="s">
        <v>126</v>
      </c>
      <c r="E209" s="396"/>
      <c r="F209" s="255">
        <f>F184+F190+F204+F208</f>
        <v>335600</v>
      </c>
      <c r="G209" s="275">
        <f>G184+G190+G204+G208</f>
        <v>293171.65</v>
      </c>
      <c r="H209" s="346">
        <f t="shared" si="4"/>
        <v>87.35746424314661</v>
      </c>
    </row>
    <row r="210" spans="1:8" ht="20.25" customHeight="1">
      <c r="A210" s="83">
        <v>3</v>
      </c>
      <c r="B210" s="163">
        <v>112</v>
      </c>
      <c r="C210" s="386" t="s">
        <v>127</v>
      </c>
      <c r="D210" s="387"/>
      <c r="E210" s="387"/>
      <c r="F210" s="387"/>
      <c r="G210" s="384"/>
      <c r="H210" s="385"/>
    </row>
    <row r="211" spans="1:8" ht="12.75">
      <c r="A211" s="6"/>
      <c r="B211" s="183">
        <v>112</v>
      </c>
      <c r="C211" s="28"/>
      <c r="D211" s="234">
        <v>411100</v>
      </c>
      <c r="E211" s="106" t="s">
        <v>104</v>
      </c>
      <c r="F211" s="273">
        <v>60000</v>
      </c>
      <c r="G211" s="267">
        <v>58414.16</v>
      </c>
      <c r="H211" s="345">
        <f t="shared" si="4"/>
        <v>97.35693333333334</v>
      </c>
    </row>
    <row r="212" spans="1:8" ht="12.75">
      <c r="A212" s="6"/>
      <c r="B212" s="183">
        <v>112</v>
      </c>
      <c r="C212" s="28"/>
      <c r="D212" s="235">
        <v>411200</v>
      </c>
      <c r="E212" s="50" t="s">
        <v>49</v>
      </c>
      <c r="F212" s="254">
        <v>3100</v>
      </c>
      <c r="G212" s="267">
        <v>2378.23</v>
      </c>
      <c r="H212" s="345">
        <f t="shared" si="4"/>
        <v>76.71709677419355</v>
      </c>
    </row>
    <row r="213" spans="1:8" ht="12.75">
      <c r="A213" s="6"/>
      <c r="B213" s="183">
        <v>112</v>
      </c>
      <c r="C213" s="28"/>
      <c r="D213" s="235">
        <v>411300</v>
      </c>
      <c r="E213" s="50" t="s">
        <v>105</v>
      </c>
      <c r="F213" s="254">
        <v>14000</v>
      </c>
      <c r="G213" s="267">
        <v>10492.63</v>
      </c>
      <c r="H213" s="345">
        <f t="shared" si="4"/>
        <v>74.94735714285714</v>
      </c>
    </row>
    <row r="214" spans="1:8" ht="12.75">
      <c r="A214" s="6"/>
      <c r="B214" s="183">
        <v>112</v>
      </c>
      <c r="C214" s="28"/>
      <c r="D214" s="235">
        <v>411400</v>
      </c>
      <c r="E214" s="50" t="s">
        <v>72</v>
      </c>
      <c r="F214" s="254">
        <v>31000</v>
      </c>
      <c r="G214" s="267">
        <v>28387.3</v>
      </c>
      <c r="H214" s="345">
        <f t="shared" si="4"/>
        <v>91.57193548387097</v>
      </c>
    </row>
    <row r="215" spans="1:8" ht="12.75">
      <c r="A215" s="6"/>
      <c r="B215" s="101"/>
      <c r="C215" s="161">
        <v>411</v>
      </c>
      <c r="D215" s="236"/>
      <c r="E215" s="48" t="s">
        <v>106</v>
      </c>
      <c r="F215" s="265">
        <f>F211+F212+F213+F214</f>
        <v>108100</v>
      </c>
      <c r="G215" s="265">
        <f>G211+G212+G213+G214</f>
        <v>99672.32</v>
      </c>
      <c r="H215" s="346">
        <f t="shared" si="4"/>
        <v>92.20381128584646</v>
      </c>
    </row>
    <row r="216" spans="1:8" ht="12.75">
      <c r="A216" s="6"/>
      <c r="B216" s="101"/>
      <c r="C216" s="28"/>
      <c r="D216" s="237"/>
      <c r="E216" s="50"/>
      <c r="F216" s="93"/>
      <c r="G216" s="267"/>
      <c r="H216" s="345"/>
    </row>
    <row r="217" spans="1:8" ht="12.75">
      <c r="A217" s="6"/>
      <c r="B217" s="183">
        <v>112</v>
      </c>
      <c r="C217" s="28"/>
      <c r="D217" s="235">
        <v>412100</v>
      </c>
      <c r="E217" s="50" t="s">
        <v>74</v>
      </c>
      <c r="F217" s="254">
        <v>8000</v>
      </c>
      <c r="G217" s="267">
        <v>6829.26</v>
      </c>
      <c r="H217" s="345">
        <f t="shared" si="4"/>
        <v>85.36575</v>
      </c>
    </row>
    <row r="218" spans="1:8" ht="12.75">
      <c r="A218" s="6"/>
      <c r="B218" s="183">
        <v>112</v>
      </c>
      <c r="C218" s="28"/>
      <c r="D218" s="235">
        <v>412200</v>
      </c>
      <c r="E218" s="50" t="s">
        <v>75</v>
      </c>
      <c r="F218" s="254">
        <v>8000</v>
      </c>
      <c r="G218" s="267">
        <v>5510.59</v>
      </c>
      <c r="H218" s="345">
        <f t="shared" si="4"/>
        <v>68.88237500000001</v>
      </c>
    </row>
    <row r="219" spans="1:8" ht="12.75">
      <c r="A219" s="6"/>
      <c r="B219" s="183">
        <v>112</v>
      </c>
      <c r="C219" s="28"/>
      <c r="D219" s="235">
        <v>412500</v>
      </c>
      <c r="E219" s="50" t="s">
        <v>76</v>
      </c>
      <c r="F219" s="254">
        <v>3530</v>
      </c>
      <c r="G219" s="267">
        <v>3525</v>
      </c>
      <c r="H219" s="345">
        <f t="shared" si="4"/>
        <v>99.85835694050992</v>
      </c>
    </row>
    <row r="220" spans="1:8" ht="12.75">
      <c r="A220" s="6"/>
      <c r="B220" s="183">
        <v>112</v>
      </c>
      <c r="C220" s="28"/>
      <c r="D220" s="235">
        <v>412900</v>
      </c>
      <c r="E220" s="50" t="s">
        <v>77</v>
      </c>
      <c r="F220" s="254">
        <v>2000</v>
      </c>
      <c r="G220" s="267">
        <v>0</v>
      </c>
      <c r="H220" s="345">
        <f t="shared" si="4"/>
        <v>0</v>
      </c>
    </row>
    <row r="221" spans="1:8" ht="12.75">
      <c r="A221" s="6"/>
      <c r="B221" s="183">
        <v>112</v>
      </c>
      <c r="C221" s="164"/>
      <c r="D221" s="235">
        <v>412901</v>
      </c>
      <c r="E221" s="165" t="s">
        <v>128</v>
      </c>
      <c r="F221" s="254">
        <v>5000</v>
      </c>
      <c r="G221" s="267">
        <v>4393.16</v>
      </c>
      <c r="H221" s="345">
        <f t="shared" si="4"/>
        <v>87.86319999999999</v>
      </c>
    </row>
    <row r="222" spans="1:8" ht="12.75">
      <c r="A222" s="6"/>
      <c r="B222" s="183">
        <v>112</v>
      </c>
      <c r="C222" s="28"/>
      <c r="D222" s="235">
        <v>412902</v>
      </c>
      <c r="E222" s="165" t="s">
        <v>129</v>
      </c>
      <c r="F222" s="254">
        <v>85360</v>
      </c>
      <c r="G222" s="267">
        <v>49591.04</v>
      </c>
      <c r="H222" s="345">
        <f t="shared" si="4"/>
        <v>58.09634489222118</v>
      </c>
    </row>
    <row r="223" spans="1:8" ht="12.75">
      <c r="A223" s="6"/>
      <c r="B223" s="101"/>
      <c r="C223" s="161">
        <v>412</v>
      </c>
      <c r="D223" s="236"/>
      <c r="E223" s="48" t="s">
        <v>107</v>
      </c>
      <c r="F223" s="265">
        <f>F217+F218+F219+F220+F221+F222</f>
        <v>111890</v>
      </c>
      <c r="G223" s="265">
        <f>G217+G218+G219+G220+G221+G222</f>
        <v>69849.05</v>
      </c>
      <c r="H223" s="346">
        <f t="shared" si="4"/>
        <v>62.42653498972205</v>
      </c>
    </row>
    <row r="224" spans="1:8" ht="9" customHeight="1">
      <c r="A224" s="6"/>
      <c r="B224" s="101"/>
      <c r="C224" s="28"/>
      <c r="D224" s="237"/>
      <c r="E224" s="50"/>
      <c r="F224" s="268" t="s">
        <v>213</v>
      </c>
      <c r="G224" s="267"/>
      <c r="H224" s="345"/>
    </row>
    <row r="225" spans="1:8" ht="12.75">
      <c r="A225" s="6"/>
      <c r="B225" s="183">
        <v>112</v>
      </c>
      <c r="C225" s="28"/>
      <c r="D225" s="235">
        <v>413200</v>
      </c>
      <c r="E225" s="50" t="s">
        <v>108</v>
      </c>
      <c r="F225" s="269">
        <v>12500</v>
      </c>
      <c r="G225" s="267">
        <v>11360.47</v>
      </c>
      <c r="H225" s="345">
        <f t="shared" si="4"/>
        <v>90.88376</v>
      </c>
    </row>
    <row r="226" spans="1:8" ht="12.75">
      <c r="A226" s="6"/>
      <c r="B226" s="183">
        <v>112</v>
      </c>
      <c r="C226" s="28"/>
      <c r="D226" s="235">
        <v>413300</v>
      </c>
      <c r="E226" s="50" t="s">
        <v>109</v>
      </c>
      <c r="F226" s="254">
        <v>3000</v>
      </c>
      <c r="G226" s="267">
        <v>2280</v>
      </c>
      <c r="H226" s="345">
        <f t="shared" si="4"/>
        <v>76</v>
      </c>
    </row>
    <row r="227" spans="1:8" ht="12.75">
      <c r="A227" s="6"/>
      <c r="B227" s="183">
        <v>740</v>
      </c>
      <c r="C227" s="28"/>
      <c r="D227" s="235">
        <v>413400</v>
      </c>
      <c r="E227" s="50" t="s">
        <v>130</v>
      </c>
      <c r="F227" s="254">
        <v>380000</v>
      </c>
      <c r="G227" s="267">
        <v>378219.89</v>
      </c>
      <c r="H227" s="345">
        <f t="shared" si="4"/>
        <v>99.53155</v>
      </c>
    </row>
    <row r="228" spans="1:8" ht="12.75">
      <c r="A228" s="6"/>
      <c r="B228" s="183">
        <v>112</v>
      </c>
      <c r="C228" s="28"/>
      <c r="D228" s="235">
        <v>413600</v>
      </c>
      <c r="E228" s="50" t="s">
        <v>82</v>
      </c>
      <c r="F228" s="269">
        <v>22000</v>
      </c>
      <c r="G228" s="267">
        <v>10880.71</v>
      </c>
      <c r="H228" s="345">
        <f t="shared" si="4"/>
        <v>49.457772727272726</v>
      </c>
    </row>
    <row r="229" spans="1:8" ht="12.75">
      <c r="A229" s="6"/>
      <c r="B229" s="183">
        <v>112</v>
      </c>
      <c r="C229" s="28"/>
      <c r="D229" s="235">
        <v>413800</v>
      </c>
      <c r="E229" s="50" t="s">
        <v>131</v>
      </c>
      <c r="F229" s="254">
        <v>68000</v>
      </c>
      <c r="G229" s="267">
        <v>71698.38</v>
      </c>
      <c r="H229" s="345">
        <f t="shared" si="4"/>
        <v>105.43879411764708</v>
      </c>
    </row>
    <row r="230" spans="1:8" ht="12.75">
      <c r="A230" s="6"/>
      <c r="B230" s="183">
        <v>112</v>
      </c>
      <c r="C230" s="28"/>
      <c r="D230" s="235">
        <v>413900</v>
      </c>
      <c r="E230" s="50" t="s">
        <v>84</v>
      </c>
      <c r="F230" s="254">
        <v>2700</v>
      </c>
      <c r="G230" s="267">
        <v>2636.8</v>
      </c>
      <c r="H230" s="345">
        <f t="shared" si="4"/>
        <v>97.65925925925927</v>
      </c>
    </row>
    <row r="231" spans="1:8" ht="12.75">
      <c r="A231" s="6"/>
      <c r="B231" s="183">
        <v>112</v>
      </c>
      <c r="C231" s="28"/>
      <c r="D231" s="235">
        <v>413909</v>
      </c>
      <c r="E231" s="166" t="s">
        <v>228</v>
      </c>
      <c r="F231" s="254">
        <v>233000</v>
      </c>
      <c r="G231" s="267">
        <v>229465.82</v>
      </c>
      <c r="H231" s="345">
        <f t="shared" si="4"/>
        <v>98.48318454935622</v>
      </c>
    </row>
    <row r="232" spans="1:8" ht="12.75">
      <c r="A232" s="6"/>
      <c r="B232" s="183">
        <v>112</v>
      </c>
      <c r="C232" s="28"/>
      <c r="D232" s="235">
        <v>413910</v>
      </c>
      <c r="E232" s="50" t="s">
        <v>26</v>
      </c>
      <c r="F232" s="254">
        <v>86000</v>
      </c>
      <c r="G232" s="267">
        <v>85545.06</v>
      </c>
      <c r="H232" s="345">
        <f t="shared" si="4"/>
        <v>99.471</v>
      </c>
    </row>
    <row r="233" spans="1:8" ht="12.75">
      <c r="A233" s="6"/>
      <c r="B233" s="183">
        <v>112</v>
      </c>
      <c r="C233" s="28"/>
      <c r="D233" s="235">
        <v>413911</v>
      </c>
      <c r="E233" s="169" t="s">
        <v>152</v>
      </c>
      <c r="F233" s="254">
        <v>14040</v>
      </c>
      <c r="G233" s="267">
        <v>14040</v>
      </c>
      <c r="H233" s="345">
        <f t="shared" si="4"/>
        <v>100</v>
      </c>
    </row>
    <row r="234" spans="1:8" ht="12.75">
      <c r="A234" s="6"/>
      <c r="B234" s="101"/>
      <c r="C234" s="161">
        <v>413</v>
      </c>
      <c r="D234" s="276"/>
      <c r="E234" s="48" t="s">
        <v>79</v>
      </c>
      <c r="F234" s="270">
        <f>F225+F226+F227+F228+F229+F230+F231+F232+F233</f>
        <v>821240</v>
      </c>
      <c r="G234" s="270">
        <f>G225+G226+G227+G228+G229+G230+G231+G232+G233</f>
        <v>806127.1300000001</v>
      </c>
      <c r="H234" s="346">
        <f t="shared" si="4"/>
        <v>98.15974989040964</v>
      </c>
    </row>
    <row r="235" spans="1:8" ht="8.25" customHeight="1">
      <c r="A235" s="6"/>
      <c r="B235" s="101"/>
      <c r="C235" s="161"/>
      <c r="D235" s="276"/>
      <c r="E235" s="48"/>
      <c r="F235" s="265"/>
      <c r="G235" s="267"/>
      <c r="H235" s="345"/>
    </row>
    <row r="236" spans="1:8" ht="12.75">
      <c r="A236" s="6"/>
      <c r="B236" s="183">
        <v>112</v>
      </c>
      <c r="C236" s="28"/>
      <c r="D236" s="277">
        <v>415300</v>
      </c>
      <c r="E236" s="28" t="s">
        <v>220</v>
      </c>
      <c r="F236" s="254">
        <v>80000</v>
      </c>
      <c r="G236" s="267">
        <v>41136.94</v>
      </c>
      <c r="H236" s="345">
        <f t="shared" si="4"/>
        <v>51.421175000000005</v>
      </c>
    </row>
    <row r="237" spans="1:8" ht="12.75">
      <c r="A237" s="6"/>
      <c r="B237" s="101"/>
      <c r="C237" s="161">
        <v>415</v>
      </c>
      <c r="D237" s="235"/>
      <c r="E237" s="103" t="s">
        <v>219</v>
      </c>
      <c r="F237" s="270">
        <f>F236</f>
        <v>80000</v>
      </c>
      <c r="G237" s="270">
        <f>G236</f>
        <v>41136.94</v>
      </c>
      <c r="H237" s="346">
        <f t="shared" si="4"/>
        <v>51.421175000000005</v>
      </c>
    </row>
    <row r="238" spans="1:8" ht="9.75" customHeight="1">
      <c r="A238" s="6"/>
      <c r="B238" s="101"/>
      <c r="C238" s="161"/>
      <c r="D238" s="277"/>
      <c r="E238" s="29"/>
      <c r="F238" s="271"/>
      <c r="G238" s="267"/>
      <c r="H238" s="345"/>
    </row>
    <row r="239" spans="1:8" ht="12.75">
      <c r="A239" s="6"/>
      <c r="B239" s="183">
        <v>750</v>
      </c>
      <c r="C239" s="28"/>
      <c r="D239" s="235">
        <v>417101</v>
      </c>
      <c r="E239" s="166" t="s">
        <v>135</v>
      </c>
      <c r="F239" s="254">
        <v>1284500</v>
      </c>
      <c r="G239" s="267">
        <v>1289227.62</v>
      </c>
      <c r="H239" s="345">
        <f t="shared" si="4"/>
        <v>100.36805138186065</v>
      </c>
    </row>
    <row r="240" spans="1:8" ht="12.75">
      <c r="A240" s="6"/>
      <c r="B240" s="183">
        <v>750</v>
      </c>
      <c r="C240" s="28"/>
      <c r="D240" s="235">
        <v>417102</v>
      </c>
      <c r="E240" s="166" t="s">
        <v>134</v>
      </c>
      <c r="F240" s="254">
        <v>440000</v>
      </c>
      <c r="G240" s="267">
        <v>439041.96</v>
      </c>
      <c r="H240" s="345">
        <f t="shared" si="4"/>
        <v>99.78226363636364</v>
      </c>
    </row>
    <row r="241" spans="1:8" ht="12.75">
      <c r="A241" s="6"/>
      <c r="B241" s="183">
        <v>750</v>
      </c>
      <c r="C241" s="28"/>
      <c r="D241" s="235">
        <v>417103</v>
      </c>
      <c r="E241" s="166" t="s">
        <v>133</v>
      </c>
      <c r="F241" s="254">
        <v>180000</v>
      </c>
      <c r="G241" s="267">
        <v>169925.84</v>
      </c>
      <c r="H241" s="345">
        <f t="shared" si="4"/>
        <v>94.40324444444444</v>
      </c>
    </row>
    <row r="242" spans="1:8" ht="12.75">
      <c r="A242" s="6"/>
      <c r="B242" s="183">
        <v>750</v>
      </c>
      <c r="C242" s="28"/>
      <c r="D242" s="235">
        <v>417104</v>
      </c>
      <c r="E242" s="166" t="s">
        <v>237</v>
      </c>
      <c r="F242" s="254">
        <v>373000</v>
      </c>
      <c r="G242" s="267">
        <v>372807.81</v>
      </c>
      <c r="H242" s="345">
        <f t="shared" si="4"/>
        <v>99.9484745308311</v>
      </c>
    </row>
    <row r="243" spans="1:8" ht="12.75">
      <c r="A243" s="6"/>
      <c r="B243" s="183">
        <v>750</v>
      </c>
      <c r="C243" s="28"/>
      <c r="D243" s="235">
        <v>417105</v>
      </c>
      <c r="E243" s="166" t="s">
        <v>136</v>
      </c>
      <c r="F243" s="254">
        <v>60000</v>
      </c>
      <c r="G243" s="267">
        <v>59103.66</v>
      </c>
      <c r="H243" s="345">
        <f t="shared" si="4"/>
        <v>98.5061</v>
      </c>
    </row>
    <row r="244" spans="1:8" ht="12.75">
      <c r="A244" s="6"/>
      <c r="B244" s="183">
        <v>750</v>
      </c>
      <c r="C244" s="28"/>
      <c r="D244" s="235">
        <v>417106</v>
      </c>
      <c r="E244" s="166" t="s">
        <v>132</v>
      </c>
      <c r="F244" s="254">
        <v>430000</v>
      </c>
      <c r="G244" s="267">
        <v>430133.51</v>
      </c>
      <c r="H244" s="345">
        <f t="shared" si="4"/>
        <v>100.0310488372093</v>
      </c>
    </row>
    <row r="245" spans="1:8" ht="12.75">
      <c r="A245" s="6"/>
      <c r="B245" s="183">
        <v>1212</v>
      </c>
      <c r="C245" s="28"/>
      <c r="D245" s="235">
        <v>417200</v>
      </c>
      <c r="E245" s="166" t="s">
        <v>229</v>
      </c>
      <c r="F245" s="254">
        <v>120000</v>
      </c>
      <c r="G245" s="267">
        <v>85294.76</v>
      </c>
      <c r="H245" s="345">
        <f t="shared" si="4"/>
        <v>71.07896666666666</v>
      </c>
    </row>
    <row r="246" spans="1:8" ht="12.75">
      <c r="A246" s="6"/>
      <c r="B246" s="183"/>
      <c r="C246" s="161">
        <v>417</v>
      </c>
      <c r="D246" s="276"/>
      <c r="E246" s="194" t="s">
        <v>230</v>
      </c>
      <c r="F246" s="270">
        <f>F239+F240+F241+F242+F243+F244+F245</f>
        <v>2887500</v>
      </c>
      <c r="G246" s="270">
        <f>G239+G240+G241+G242+G243+G244+G245</f>
        <v>2845535.16</v>
      </c>
      <c r="H246" s="346">
        <f t="shared" si="4"/>
        <v>98.54667220779221</v>
      </c>
    </row>
    <row r="247" spans="1:8" ht="12.75">
      <c r="A247" s="6"/>
      <c r="B247" s="183">
        <v>112</v>
      </c>
      <c r="C247" s="28"/>
      <c r="D247" s="235">
        <v>418201</v>
      </c>
      <c r="E247" s="50" t="s">
        <v>137</v>
      </c>
      <c r="F247" s="254">
        <v>7000</v>
      </c>
      <c r="G247" s="267">
        <v>6510</v>
      </c>
      <c r="H247" s="345">
        <f t="shared" si="4"/>
        <v>93</v>
      </c>
    </row>
    <row r="248" spans="1:8" ht="12.75">
      <c r="A248" s="6"/>
      <c r="B248" s="183">
        <v>112</v>
      </c>
      <c r="C248" s="28"/>
      <c r="D248" s="244">
        <v>418202</v>
      </c>
      <c r="E248" s="130" t="s">
        <v>138</v>
      </c>
      <c r="F248" s="272">
        <v>12000</v>
      </c>
      <c r="G248" s="267">
        <v>11100</v>
      </c>
      <c r="H248" s="345">
        <f t="shared" si="4"/>
        <v>92.5</v>
      </c>
    </row>
    <row r="249" spans="1:8" ht="12.75">
      <c r="A249" s="6"/>
      <c r="B249" s="183">
        <v>112</v>
      </c>
      <c r="C249" s="28"/>
      <c r="D249" s="235">
        <v>418203</v>
      </c>
      <c r="E249" s="50" t="s">
        <v>139</v>
      </c>
      <c r="F249" s="254">
        <v>50000</v>
      </c>
      <c r="G249" s="267">
        <v>40549.24</v>
      </c>
      <c r="H249" s="345">
        <f t="shared" si="4"/>
        <v>81.09848</v>
      </c>
    </row>
    <row r="250" spans="1:8" ht="12.75">
      <c r="A250" s="6"/>
      <c r="B250" s="183">
        <v>112</v>
      </c>
      <c r="C250" s="28"/>
      <c r="D250" s="277">
        <v>418400</v>
      </c>
      <c r="E250" s="28" t="s">
        <v>140</v>
      </c>
      <c r="F250" s="273">
        <v>90000</v>
      </c>
      <c r="G250" s="267">
        <v>68498.53</v>
      </c>
      <c r="H250" s="345">
        <f t="shared" si="4"/>
        <v>76.10947777777778</v>
      </c>
    </row>
    <row r="251" spans="1:8" ht="13.5" thickBot="1">
      <c r="A251" s="3"/>
      <c r="B251" s="153"/>
      <c r="C251" s="168">
        <v>418</v>
      </c>
      <c r="D251" s="278"/>
      <c r="E251" s="159" t="s">
        <v>87</v>
      </c>
      <c r="F251" s="274">
        <f>F247+F248+F249+F250</f>
        <v>159000</v>
      </c>
      <c r="G251" s="274">
        <f>G247+G248+G249+G250</f>
        <v>126657.76999999999</v>
      </c>
      <c r="H251" s="348">
        <f t="shared" si="4"/>
        <v>79.6589748427673</v>
      </c>
    </row>
    <row r="252" spans="1:6" ht="12.75">
      <c r="A252" s="7"/>
      <c r="B252" s="7"/>
      <c r="C252" s="28"/>
      <c r="D252" s="114"/>
      <c r="E252" s="7"/>
      <c r="F252" s="112"/>
    </row>
    <row r="253" spans="1:6" ht="12.75">
      <c r="A253" s="7"/>
      <c r="B253" s="7"/>
      <c r="C253" s="28"/>
      <c r="D253" s="114"/>
      <c r="E253" s="7"/>
      <c r="F253" s="112"/>
    </row>
    <row r="254" spans="1:6" ht="9.75" customHeight="1" thickBot="1">
      <c r="A254" s="7"/>
      <c r="B254" s="7"/>
      <c r="C254" s="28"/>
      <c r="D254" s="114"/>
      <c r="E254" s="7"/>
      <c r="F254" s="112"/>
    </row>
    <row r="255" spans="1:8" ht="12.75">
      <c r="A255" s="18" t="s">
        <v>32</v>
      </c>
      <c r="B255" s="18" t="s">
        <v>34</v>
      </c>
      <c r="C255" s="18" t="s">
        <v>244</v>
      </c>
      <c r="D255" s="19" t="s">
        <v>244</v>
      </c>
      <c r="E255" s="16" t="s">
        <v>31</v>
      </c>
      <c r="F255" s="248" t="s">
        <v>35</v>
      </c>
      <c r="G255" s="287" t="s">
        <v>245</v>
      </c>
      <c r="H255" s="259" t="s">
        <v>246</v>
      </c>
    </row>
    <row r="256" spans="1:8" ht="13.5" thickBot="1">
      <c r="A256" s="20" t="s">
        <v>33</v>
      </c>
      <c r="B256" s="20" t="s">
        <v>33</v>
      </c>
      <c r="C256" s="20" t="s">
        <v>33</v>
      </c>
      <c r="D256" s="21" t="s">
        <v>33</v>
      </c>
      <c r="E256" s="17"/>
      <c r="F256" s="249"/>
      <c r="G256" s="14"/>
      <c r="H256" s="260" t="s">
        <v>247</v>
      </c>
    </row>
    <row r="257" spans="1:8" ht="12.75">
      <c r="A257" s="6"/>
      <c r="B257" s="209">
        <v>112</v>
      </c>
      <c r="C257" s="28"/>
      <c r="D257" s="234">
        <v>421100</v>
      </c>
      <c r="E257" s="106" t="s">
        <v>141</v>
      </c>
      <c r="F257" s="273">
        <v>199000</v>
      </c>
      <c r="G257" s="288">
        <v>198294.36</v>
      </c>
      <c r="H257" s="345">
        <f aca="true" t="shared" si="5" ref="H257:H303">G257/F257*100</f>
        <v>99.64540703517586</v>
      </c>
    </row>
    <row r="258" spans="1:8" ht="12.75">
      <c r="A258" s="6"/>
      <c r="B258" s="183">
        <v>112</v>
      </c>
      <c r="C258" s="28"/>
      <c r="D258" s="235">
        <v>421101</v>
      </c>
      <c r="E258" s="50" t="s">
        <v>142</v>
      </c>
      <c r="F258" s="254">
        <v>40000</v>
      </c>
      <c r="G258" s="267">
        <v>34584.18</v>
      </c>
      <c r="H258" s="345">
        <f t="shared" si="5"/>
        <v>86.46045</v>
      </c>
    </row>
    <row r="259" spans="1:8" ht="12.75">
      <c r="A259" s="6"/>
      <c r="B259" s="183">
        <v>112</v>
      </c>
      <c r="C259" s="28"/>
      <c r="D259" s="235">
        <v>421102</v>
      </c>
      <c r="E259" s="50" t="s">
        <v>143</v>
      </c>
      <c r="F259" s="254">
        <v>4940</v>
      </c>
      <c r="G259" s="288">
        <v>3333</v>
      </c>
      <c r="H259" s="345">
        <f t="shared" si="5"/>
        <v>67.46963562753037</v>
      </c>
    </row>
    <row r="260" spans="1:8" ht="12.75">
      <c r="A260" s="6"/>
      <c r="B260" s="183">
        <v>112</v>
      </c>
      <c r="C260" s="28"/>
      <c r="D260" s="235">
        <v>421103</v>
      </c>
      <c r="E260" s="50" t="s">
        <v>144</v>
      </c>
      <c r="F260" s="254">
        <v>35000</v>
      </c>
      <c r="G260" s="267">
        <v>24511.88</v>
      </c>
      <c r="H260" s="345">
        <f t="shared" si="5"/>
        <v>70.03394285714286</v>
      </c>
    </row>
    <row r="261" spans="1:8" ht="12.75">
      <c r="A261" s="6"/>
      <c r="B261" s="183">
        <v>112</v>
      </c>
      <c r="C261" s="28"/>
      <c r="D261" s="235">
        <v>421104</v>
      </c>
      <c r="E261" s="50" t="s">
        <v>145</v>
      </c>
      <c r="F261" s="254">
        <v>50000</v>
      </c>
      <c r="G261" s="288">
        <v>51536.09</v>
      </c>
      <c r="H261" s="345">
        <f t="shared" si="5"/>
        <v>103.07218</v>
      </c>
    </row>
    <row r="262" spans="1:8" ht="12.75">
      <c r="A262" s="6"/>
      <c r="B262" s="183">
        <v>112</v>
      </c>
      <c r="C262" s="161"/>
      <c r="D262" s="235">
        <v>421105</v>
      </c>
      <c r="E262" s="169" t="s">
        <v>146</v>
      </c>
      <c r="F262" s="254">
        <v>1771000</v>
      </c>
      <c r="G262" s="267">
        <v>1771417.76</v>
      </c>
      <c r="H262" s="345">
        <f t="shared" si="5"/>
        <v>100.02358893280632</v>
      </c>
    </row>
    <row r="263" spans="1:8" s="40" customFormat="1" ht="12.75">
      <c r="A263" s="39"/>
      <c r="B263" s="285"/>
      <c r="C263" s="161">
        <v>421</v>
      </c>
      <c r="D263" s="235"/>
      <c r="E263" s="170" t="s">
        <v>91</v>
      </c>
      <c r="F263" s="265">
        <f>F257+F258+F259+F260+F261+F262</f>
        <v>2099940</v>
      </c>
      <c r="G263" s="289">
        <f>G257+G258+G259+G260+G261+G262</f>
        <v>2083677.27</v>
      </c>
      <c r="H263" s="346">
        <f t="shared" si="5"/>
        <v>99.22556215891882</v>
      </c>
    </row>
    <row r="264" spans="1:8" ht="12.75">
      <c r="A264" s="6"/>
      <c r="B264" s="55"/>
      <c r="C264" s="28"/>
      <c r="D264" s="235"/>
      <c r="E264" s="50"/>
      <c r="F264" s="93"/>
      <c r="G264" s="5"/>
      <c r="H264" s="345"/>
    </row>
    <row r="265" spans="1:8" ht="12.75">
      <c r="A265" s="6"/>
      <c r="B265" s="183">
        <v>112</v>
      </c>
      <c r="C265" s="28"/>
      <c r="D265" s="235">
        <v>421201</v>
      </c>
      <c r="E265" s="50" t="s">
        <v>227</v>
      </c>
      <c r="F265" s="254">
        <v>375000</v>
      </c>
      <c r="G265" s="267">
        <v>391338.64</v>
      </c>
      <c r="H265" s="345">
        <f t="shared" si="5"/>
        <v>104.35697066666667</v>
      </c>
    </row>
    <row r="266" spans="1:8" ht="12.75">
      <c r="A266" s="6"/>
      <c r="B266" s="183">
        <v>112</v>
      </c>
      <c r="C266" s="161"/>
      <c r="D266" s="235">
        <v>421202</v>
      </c>
      <c r="E266" s="166" t="s">
        <v>147</v>
      </c>
      <c r="F266" s="254">
        <v>3412000</v>
      </c>
      <c r="G266" s="267">
        <v>3358281.89</v>
      </c>
      <c r="H266" s="345">
        <f t="shared" si="5"/>
        <v>98.42561225087925</v>
      </c>
    </row>
    <row r="267" spans="1:8" ht="12.75">
      <c r="A267" s="35"/>
      <c r="B267" s="183">
        <v>112</v>
      </c>
      <c r="C267" s="171"/>
      <c r="D267" s="235">
        <v>421203</v>
      </c>
      <c r="E267" s="172" t="s">
        <v>148</v>
      </c>
      <c r="F267" s="254">
        <v>1550300</v>
      </c>
      <c r="G267" s="284">
        <v>1613624.21</v>
      </c>
      <c r="H267" s="345">
        <f t="shared" si="5"/>
        <v>104.08464232729149</v>
      </c>
    </row>
    <row r="268" spans="1:8" ht="15">
      <c r="A268" s="32"/>
      <c r="B268" s="38"/>
      <c r="C268" s="161">
        <v>4212</v>
      </c>
      <c r="D268" s="235"/>
      <c r="E268" s="170" t="s">
        <v>92</v>
      </c>
      <c r="F268" s="270">
        <f>F265+F266+F267</f>
        <v>5337300</v>
      </c>
      <c r="G268" s="270">
        <f>G265+G266+G267</f>
        <v>5363244.74</v>
      </c>
      <c r="H268" s="346">
        <f t="shared" si="5"/>
        <v>100.4861023363873</v>
      </c>
    </row>
    <row r="269" spans="1:8" ht="12.75">
      <c r="A269" s="6"/>
      <c r="B269" s="38"/>
      <c r="C269" s="161">
        <v>421</v>
      </c>
      <c r="D269" s="235"/>
      <c r="E269" s="48" t="s">
        <v>234</v>
      </c>
      <c r="F269" s="270">
        <f>F263+F268</f>
        <v>7437240</v>
      </c>
      <c r="G269" s="270">
        <f>G263+G268</f>
        <v>7446922.01</v>
      </c>
      <c r="H269" s="346">
        <f t="shared" si="5"/>
        <v>100.1301828366437</v>
      </c>
    </row>
    <row r="270" spans="1:8" ht="12.75">
      <c r="A270" s="6"/>
      <c r="B270" s="38"/>
      <c r="C270" s="28"/>
      <c r="D270" s="235"/>
      <c r="E270" s="50"/>
      <c r="F270" s="93"/>
      <c r="G270" s="5"/>
      <c r="H270" s="345"/>
    </row>
    <row r="271" spans="1:8" ht="12.75">
      <c r="A271" s="6"/>
      <c r="B271" s="183">
        <v>112</v>
      </c>
      <c r="C271" s="28"/>
      <c r="D271" s="235">
        <v>441100</v>
      </c>
      <c r="E271" s="50" t="s">
        <v>217</v>
      </c>
      <c r="F271" s="254">
        <v>119000</v>
      </c>
      <c r="G271" s="267">
        <v>118120.75</v>
      </c>
      <c r="H271" s="345">
        <f t="shared" si="5"/>
        <v>99.26113445378151</v>
      </c>
    </row>
    <row r="272" spans="1:8" ht="12.75">
      <c r="A272" s="6"/>
      <c r="B272" s="183">
        <v>112</v>
      </c>
      <c r="C272" s="28"/>
      <c r="D272" s="235">
        <v>441200</v>
      </c>
      <c r="E272" s="50" t="s">
        <v>153</v>
      </c>
      <c r="F272" s="254">
        <v>51000</v>
      </c>
      <c r="G272" s="290">
        <v>50341.9</v>
      </c>
      <c r="H272" s="345">
        <f t="shared" si="5"/>
        <v>98.70960784313726</v>
      </c>
    </row>
    <row r="273" spans="1:8" ht="12.75">
      <c r="A273" s="6"/>
      <c r="B273" s="183">
        <v>112</v>
      </c>
      <c r="C273" s="28"/>
      <c r="D273" s="235">
        <v>441300</v>
      </c>
      <c r="E273" s="169" t="s">
        <v>150</v>
      </c>
      <c r="F273" s="254">
        <v>0</v>
      </c>
      <c r="G273" s="267">
        <v>1368555.58</v>
      </c>
      <c r="H273" s="345">
        <v>0</v>
      </c>
    </row>
    <row r="274" spans="1:8" ht="12.75">
      <c r="A274" s="6"/>
      <c r="B274" s="69"/>
      <c r="C274" s="161">
        <v>441</v>
      </c>
      <c r="D274" s="235"/>
      <c r="E274" s="48" t="s">
        <v>151</v>
      </c>
      <c r="F274" s="270">
        <f>F271+F272+F273</f>
        <v>170000</v>
      </c>
      <c r="G274" s="289">
        <f>G271+G272+G273</f>
        <v>1537018.23</v>
      </c>
      <c r="H274" s="346">
        <f t="shared" si="5"/>
        <v>904.1283705882354</v>
      </c>
    </row>
    <row r="275" spans="1:8" ht="12.75">
      <c r="A275" s="6"/>
      <c r="B275" s="5"/>
      <c r="C275" s="161"/>
      <c r="D275" s="236"/>
      <c r="E275" s="48"/>
      <c r="F275" s="93"/>
      <c r="G275" s="45"/>
      <c r="H275" s="345"/>
    </row>
    <row r="276" spans="1:8" ht="12.75">
      <c r="A276" s="6"/>
      <c r="B276" s="209"/>
      <c r="C276" s="29"/>
      <c r="D276" s="235"/>
      <c r="E276" s="169"/>
      <c r="F276" s="254"/>
      <c r="G276" s="5"/>
      <c r="H276" s="345"/>
    </row>
    <row r="277" spans="1:8" ht="12.75">
      <c r="A277" s="286">
        <v>31</v>
      </c>
      <c r="B277" s="209">
        <v>112</v>
      </c>
      <c r="C277" s="29"/>
      <c r="D277" s="235">
        <v>450100</v>
      </c>
      <c r="E277" s="169" t="s">
        <v>149</v>
      </c>
      <c r="F277" s="254">
        <v>240000</v>
      </c>
      <c r="G277" s="267">
        <v>129300</v>
      </c>
      <c r="H277" s="345">
        <f t="shared" si="5"/>
        <v>53.87499999999999</v>
      </c>
    </row>
    <row r="278" spans="1:8" ht="12.75">
      <c r="A278" s="286">
        <v>31</v>
      </c>
      <c r="B278" s="183">
        <v>112</v>
      </c>
      <c r="C278" s="29"/>
      <c r="D278" s="235">
        <v>450200</v>
      </c>
      <c r="E278" s="169" t="s">
        <v>95</v>
      </c>
      <c r="F278" s="254">
        <v>340000</v>
      </c>
      <c r="G278" s="267">
        <v>305877.65</v>
      </c>
      <c r="H278" s="345">
        <f t="shared" si="5"/>
        <v>89.96401470588236</v>
      </c>
    </row>
    <row r="279" spans="1:8" ht="15">
      <c r="A279" s="206">
        <v>31</v>
      </c>
      <c r="B279" s="127">
        <v>12</v>
      </c>
      <c r="C279" s="161">
        <v>450</v>
      </c>
      <c r="D279" s="235"/>
      <c r="E279" s="48" t="s">
        <v>1</v>
      </c>
      <c r="F279" s="270">
        <f>F277+F278</f>
        <v>580000</v>
      </c>
      <c r="G279" s="289">
        <f>G277+G278</f>
        <v>435177.65</v>
      </c>
      <c r="H279" s="346">
        <f t="shared" si="5"/>
        <v>75.03062931034484</v>
      </c>
    </row>
    <row r="280" spans="1:8" ht="15">
      <c r="A280" s="207"/>
      <c r="B280" s="127"/>
      <c r="C280" s="161"/>
      <c r="D280" s="235"/>
      <c r="E280" s="48"/>
      <c r="F280" s="270"/>
      <c r="G280" s="45"/>
      <c r="H280" s="345"/>
    </row>
    <row r="281" spans="1:8" ht="17.25" customHeight="1">
      <c r="A281" s="208"/>
      <c r="B281" s="82"/>
      <c r="C281" s="173"/>
      <c r="D281" s="388" t="s">
        <v>222</v>
      </c>
      <c r="E281" s="389"/>
      <c r="F281" s="270">
        <f>F279+F274+F269+F251+F246+F237+F234+F223+F215</f>
        <v>12354970</v>
      </c>
      <c r="G281" s="289">
        <f>G279+G274+G269+G251+G246+G237+G234+G223+G215</f>
        <v>13408096.260000002</v>
      </c>
      <c r="H281" s="346">
        <f t="shared" si="5"/>
        <v>108.52390786865529</v>
      </c>
    </row>
    <row r="282" spans="1:8" ht="20.25" customHeight="1">
      <c r="A282" s="150">
        <v>4</v>
      </c>
      <c r="B282" s="134">
        <v>112</v>
      </c>
      <c r="C282" s="402" t="s">
        <v>192</v>
      </c>
      <c r="D282" s="402"/>
      <c r="E282" s="402"/>
      <c r="F282" s="402"/>
      <c r="G282" s="55"/>
      <c r="H282" s="345"/>
    </row>
    <row r="283" spans="1:8" ht="12.75">
      <c r="A283" s="6"/>
      <c r="B283" s="183">
        <v>112</v>
      </c>
      <c r="C283" s="7"/>
      <c r="D283" s="235">
        <v>411100</v>
      </c>
      <c r="E283" s="45" t="s">
        <v>104</v>
      </c>
      <c r="F283" s="250">
        <v>61810</v>
      </c>
      <c r="G283" s="267">
        <v>55502.26</v>
      </c>
      <c r="H283" s="345">
        <f t="shared" si="5"/>
        <v>89.79495227309498</v>
      </c>
    </row>
    <row r="284" spans="1:8" ht="12.75">
      <c r="A284" s="6"/>
      <c r="B284" s="183">
        <v>112</v>
      </c>
      <c r="C284" s="7"/>
      <c r="D284" s="235">
        <v>411200</v>
      </c>
      <c r="E284" s="45" t="s">
        <v>49</v>
      </c>
      <c r="F284" s="250">
        <v>2500</v>
      </c>
      <c r="G284" s="288">
        <v>1633.61</v>
      </c>
      <c r="H284" s="345">
        <f t="shared" si="5"/>
        <v>65.3444</v>
      </c>
    </row>
    <row r="285" spans="1:8" ht="12.75">
      <c r="A285" s="6"/>
      <c r="B285" s="183">
        <v>112</v>
      </c>
      <c r="C285" s="7"/>
      <c r="D285" s="235">
        <v>411300</v>
      </c>
      <c r="E285" s="45" t="s">
        <v>105</v>
      </c>
      <c r="F285" s="250">
        <v>12000</v>
      </c>
      <c r="G285" s="267">
        <v>10890.15</v>
      </c>
      <c r="H285" s="345">
        <f t="shared" si="5"/>
        <v>90.75125</v>
      </c>
    </row>
    <row r="286" spans="1:8" ht="12.75">
      <c r="A286" s="6"/>
      <c r="B286" s="183">
        <v>112</v>
      </c>
      <c r="C286" s="7"/>
      <c r="D286" s="235">
        <v>411400</v>
      </c>
      <c r="E286" s="45" t="s">
        <v>72</v>
      </c>
      <c r="F286" s="250">
        <v>35000</v>
      </c>
      <c r="G286" s="288">
        <v>30384.5</v>
      </c>
      <c r="H286" s="345">
        <f t="shared" si="5"/>
        <v>86.81285714285714</v>
      </c>
    </row>
    <row r="287" spans="1:8" ht="12.75">
      <c r="A287" s="6"/>
      <c r="B287" s="38"/>
      <c r="C287" s="33">
        <v>411</v>
      </c>
      <c r="D287" s="236"/>
      <c r="E287" s="47" t="s">
        <v>106</v>
      </c>
      <c r="F287" s="257">
        <f>F283+F284+F285+F286</f>
        <v>111310</v>
      </c>
      <c r="G287" s="257">
        <f>G283+G284+G285+G286</f>
        <v>98410.52</v>
      </c>
      <c r="H287" s="346">
        <f t="shared" si="5"/>
        <v>88.41121193064416</v>
      </c>
    </row>
    <row r="288" spans="1:8" ht="12.75">
      <c r="A288" s="6"/>
      <c r="B288" s="38"/>
      <c r="C288" s="7"/>
      <c r="D288" s="237"/>
      <c r="E288" s="45"/>
      <c r="F288" s="66"/>
      <c r="G288" s="5"/>
      <c r="H288" s="345"/>
    </row>
    <row r="289" spans="1:8" ht="12.75">
      <c r="A289" s="6"/>
      <c r="B289" s="183">
        <v>112</v>
      </c>
      <c r="C289" s="7"/>
      <c r="D289" s="235">
        <v>412100</v>
      </c>
      <c r="E289" s="45" t="s">
        <v>74</v>
      </c>
      <c r="F289" s="250">
        <v>6500</v>
      </c>
      <c r="G289" s="267">
        <v>6146.17</v>
      </c>
      <c r="H289" s="345">
        <f t="shared" si="5"/>
        <v>94.55646153846155</v>
      </c>
    </row>
    <row r="290" spans="1:8" ht="12.75">
      <c r="A290" s="6"/>
      <c r="B290" s="183">
        <v>112</v>
      </c>
      <c r="C290" s="7"/>
      <c r="D290" s="235">
        <v>412200</v>
      </c>
      <c r="E290" s="45" t="s">
        <v>75</v>
      </c>
      <c r="F290" s="250">
        <v>7000</v>
      </c>
      <c r="G290" s="288">
        <v>6435.63</v>
      </c>
      <c r="H290" s="345">
        <f t="shared" si="5"/>
        <v>91.93757142857143</v>
      </c>
    </row>
    <row r="291" spans="1:8" ht="12.75">
      <c r="A291" s="6"/>
      <c r="B291" s="183">
        <v>112</v>
      </c>
      <c r="C291" s="7"/>
      <c r="D291" s="235">
        <v>412500</v>
      </c>
      <c r="E291" s="45" t="s">
        <v>76</v>
      </c>
      <c r="F291" s="250">
        <v>3600</v>
      </c>
      <c r="G291" s="267">
        <v>3600</v>
      </c>
      <c r="H291" s="345">
        <f t="shared" si="5"/>
        <v>100</v>
      </c>
    </row>
    <row r="292" spans="1:8" ht="12.75">
      <c r="A292" s="6"/>
      <c r="B292" s="183">
        <v>112</v>
      </c>
      <c r="C292" s="7"/>
      <c r="D292" s="235">
        <v>412900</v>
      </c>
      <c r="E292" s="45" t="s">
        <v>77</v>
      </c>
      <c r="F292" s="250">
        <v>2000</v>
      </c>
      <c r="G292" s="288">
        <v>1500</v>
      </c>
      <c r="H292" s="345">
        <f t="shared" si="5"/>
        <v>75</v>
      </c>
    </row>
    <row r="293" spans="1:8" ht="12.75">
      <c r="A293" s="6"/>
      <c r="B293" s="38"/>
      <c r="C293" s="7"/>
      <c r="D293" s="235"/>
      <c r="E293" s="45"/>
      <c r="F293" s="66"/>
      <c r="G293" s="45"/>
      <c r="H293" s="345"/>
    </row>
    <row r="294" spans="1:8" ht="12.75">
      <c r="A294" s="6"/>
      <c r="B294" s="38"/>
      <c r="C294" s="33">
        <v>412</v>
      </c>
      <c r="D294" s="236"/>
      <c r="E294" s="48" t="s">
        <v>107</v>
      </c>
      <c r="F294" s="257">
        <f>F289+F290+F291+F292+F293</f>
        <v>19100</v>
      </c>
      <c r="G294" s="279">
        <f>G289+G290+G291+G292+G293</f>
        <v>17681.8</v>
      </c>
      <c r="H294" s="346">
        <f t="shared" si="5"/>
        <v>92.57486910994764</v>
      </c>
    </row>
    <row r="295" spans="1:8" ht="12.75">
      <c r="A295" s="6"/>
      <c r="B295" s="38"/>
      <c r="C295" s="7"/>
      <c r="D295" s="235"/>
      <c r="E295" s="50" t="s">
        <v>11</v>
      </c>
      <c r="F295" s="66"/>
      <c r="G295" s="45"/>
      <c r="H295" s="345"/>
    </row>
    <row r="296" spans="1:8" ht="12.75">
      <c r="A296" s="6"/>
      <c r="B296" s="183">
        <v>112</v>
      </c>
      <c r="C296" s="33"/>
      <c r="D296" s="235">
        <v>413200</v>
      </c>
      <c r="E296" s="45" t="s">
        <v>108</v>
      </c>
      <c r="F296" s="250">
        <v>18000</v>
      </c>
      <c r="G296" s="288">
        <v>14625.73</v>
      </c>
      <c r="H296" s="345">
        <f t="shared" si="5"/>
        <v>81.25405555555555</v>
      </c>
    </row>
    <row r="297" spans="1:8" ht="12.75">
      <c r="A297" s="6"/>
      <c r="B297" s="183">
        <v>112</v>
      </c>
      <c r="C297" s="7"/>
      <c r="D297" s="244">
        <v>413300</v>
      </c>
      <c r="E297" s="45" t="s">
        <v>109</v>
      </c>
      <c r="F297" s="256">
        <v>2500</v>
      </c>
      <c r="G297" s="267">
        <v>550</v>
      </c>
      <c r="H297" s="345">
        <f t="shared" si="5"/>
        <v>22</v>
      </c>
    </row>
    <row r="298" spans="1:8" ht="12.75">
      <c r="A298" s="100"/>
      <c r="B298" s="183">
        <v>112</v>
      </c>
      <c r="C298" s="7" t="s">
        <v>10</v>
      </c>
      <c r="D298" s="235">
        <v>413600</v>
      </c>
      <c r="E298" s="45" t="s">
        <v>82</v>
      </c>
      <c r="F298" s="254">
        <v>11500</v>
      </c>
      <c r="G298" s="288">
        <v>5642.67</v>
      </c>
      <c r="H298" s="345">
        <f t="shared" si="5"/>
        <v>49.06669565217391</v>
      </c>
    </row>
    <row r="299" spans="1:8" s="7" customFormat="1" ht="12.75">
      <c r="A299" s="100"/>
      <c r="B299" s="183">
        <v>112</v>
      </c>
      <c r="D299" s="235">
        <v>413900</v>
      </c>
      <c r="E299" s="50" t="s">
        <v>84</v>
      </c>
      <c r="F299" s="254">
        <v>25000</v>
      </c>
      <c r="G299" s="267">
        <v>400</v>
      </c>
      <c r="H299" s="345">
        <f t="shared" si="5"/>
        <v>1.6</v>
      </c>
    </row>
    <row r="300" spans="1:8" ht="12.75">
      <c r="A300" s="100"/>
      <c r="B300" s="183">
        <v>112</v>
      </c>
      <c r="C300" s="28"/>
      <c r="D300" s="234">
        <v>413912</v>
      </c>
      <c r="E300" s="106" t="s">
        <v>155</v>
      </c>
      <c r="F300" s="273">
        <v>2000</v>
      </c>
      <c r="G300" s="288">
        <v>0</v>
      </c>
      <c r="H300" s="345">
        <f t="shared" si="5"/>
        <v>0</v>
      </c>
    </row>
    <row r="301" spans="1:8" ht="12.75">
      <c r="A301" s="100"/>
      <c r="B301" s="183">
        <v>112</v>
      </c>
      <c r="C301" s="28"/>
      <c r="D301" s="235">
        <v>413913</v>
      </c>
      <c r="E301" s="50" t="s">
        <v>204</v>
      </c>
      <c r="F301" s="254">
        <v>60000</v>
      </c>
      <c r="G301" s="267">
        <v>42743.13</v>
      </c>
      <c r="H301" s="345">
        <f t="shared" si="5"/>
        <v>71.23855</v>
      </c>
    </row>
    <row r="302" spans="1:8" ht="12.75">
      <c r="A302" s="100"/>
      <c r="B302" s="105"/>
      <c r="C302" s="161">
        <v>413</v>
      </c>
      <c r="D302" s="276"/>
      <c r="E302" s="48" t="s">
        <v>79</v>
      </c>
      <c r="F302" s="270">
        <f>F296+F297+F298+F299+F300+F301</f>
        <v>119000</v>
      </c>
      <c r="G302" s="289">
        <f>G296+G297+G298+G299+G300+G301</f>
        <v>63961.53</v>
      </c>
      <c r="H302" s="346">
        <f t="shared" si="5"/>
        <v>53.749184873949574</v>
      </c>
    </row>
    <row r="303" spans="1:8" ht="15" customHeight="1">
      <c r="A303" s="35"/>
      <c r="B303" s="126"/>
      <c r="C303" s="126" t="s">
        <v>28</v>
      </c>
      <c r="D303" s="390" t="s">
        <v>221</v>
      </c>
      <c r="E303" s="391"/>
      <c r="F303" s="257">
        <f>F302+F294+F287</f>
        <v>249410</v>
      </c>
      <c r="G303" s="279">
        <f>G302+G294+G287</f>
        <v>180053.85</v>
      </c>
      <c r="H303" s="346">
        <f t="shared" si="5"/>
        <v>72.19191291447817</v>
      </c>
    </row>
    <row r="304" spans="1:8" s="7" customFormat="1" ht="15" customHeight="1" thickBot="1">
      <c r="A304" s="132"/>
      <c r="B304" s="133"/>
      <c r="C304" s="135"/>
      <c r="D304" s="136"/>
      <c r="E304" s="137"/>
      <c r="F304" s="138"/>
      <c r="G304" s="14"/>
      <c r="H304" s="261"/>
    </row>
    <row r="305" spans="1:6" s="7" customFormat="1" ht="15" customHeight="1">
      <c r="A305" s="36"/>
      <c r="B305" s="36"/>
      <c r="C305" s="36"/>
      <c r="D305" s="131"/>
      <c r="E305" s="10"/>
      <c r="F305" s="125"/>
    </row>
    <row r="306" spans="1:6" s="7" customFormat="1" ht="15" customHeight="1">
      <c r="A306" s="36"/>
      <c r="B306" s="36"/>
      <c r="C306" s="36"/>
      <c r="D306" s="131"/>
      <c r="E306" s="10"/>
      <c r="F306" s="125"/>
    </row>
    <row r="307" spans="1:6" s="7" customFormat="1" ht="15" customHeight="1">
      <c r="A307" s="36"/>
      <c r="B307" s="36"/>
      <c r="C307" s="36"/>
      <c r="D307" s="131"/>
      <c r="E307" s="10"/>
      <c r="F307" s="125"/>
    </row>
    <row r="308" spans="1:6" s="7" customFormat="1" ht="15" customHeight="1" thickBot="1">
      <c r="A308" s="36"/>
      <c r="B308" s="36"/>
      <c r="C308" s="36"/>
      <c r="D308" s="131"/>
      <c r="E308" s="10"/>
      <c r="F308" s="125"/>
    </row>
    <row r="309" spans="1:8" ht="15" customHeight="1">
      <c r="A309" s="18" t="s">
        <v>32</v>
      </c>
      <c r="B309" s="19" t="s">
        <v>34</v>
      </c>
      <c r="C309" s="18" t="s">
        <v>244</v>
      </c>
      <c r="D309" s="19" t="s">
        <v>244</v>
      </c>
      <c r="E309" s="16" t="s">
        <v>31</v>
      </c>
      <c r="F309" s="248" t="s">
        <v>35</v>
      </c>
      <c r="G309" s="287" t="s">
        <v>245</v>
      </c>
      <c r="H309" s="259" t="s">
        <v>246</v>
      </c>
    </row>
    <row r="310" spans="1:8" ht="15" customHeight="1" thickBot="1">
      <c r="A310" s="20" t="s">
        <v>33</v>
      </c>
      <c r="B310" s="21" t="s">
        <v>33</v>
      </c>
      <c r="C310" s="241" t="s">
        <v>33</v>
      </c>
      <c r="D310" s="21" t="s">
        <v>33</v>
      </c>
      <c r="E310" s="17"/>
      <c r="F310" s="249"/>
      <c r="G310" s="14"/>
      <c r="H310" s="260" t="s">
        <v>247</v>
      </c>
    </row>
    <row r="311" spans="1:8" ht="15">
      <c r="A311" s="83">
        <v>5</v>
      </c>
      <c r="B311" s="189">
        <v>1330</v>
      </c>
      <c r="C311" s="382" t="s">
        <v>12</v>
      </c>
      <c r="D311" s="383"/>
      <c r="E311" s="383"/>
      <c r="F311" s="383"/>
      <c r="G311" s="384"/>
      <c r="H311" s="385"/>
    </row>
    <row r="312" spans="1:8" ht="12.75">
      <c r="A312" s="6"/>
      <c r="B312" s="187">
        <v>1330</v>
      </c>
      <c r="C312" s="7"/>
      <c r="D312" s="234">
        <v>411100</v>
      </c>
      <c r="E312" s="45" t="s">
        <v>104</v>
      </c>
      <c r="F312" s="250">
        <v>69000</v>
      </c>
      <c r="G312" s="267">
        <v>68018.84</v>
      </c>
      <c r="H312" s="345">
        <f aca="true" t="shared" si="6" ref="H312:H356">G312/F312*100</f>
        <v>98.57802898550723</v>
      </c>
    </row>
    <row r="313" spans="1:8" ht="12.75">
      <c r="A313" s="6"/>
      <c r="B313" s="187">
        <v>1330</v>
      </c>
      <c r="C313" s="7"/>
      <c r="D313" s="235">
        <v>411200</v>
      </c>
      <c r="E313" s="45" t="s">
        <v>49</v>
      </c>
      <c r="F313" s="250">
        <v>2500</v>
      </c>
      <c r="G313" s="267">
        <v>1942.08</v>
      </c>
      <c r="H313" s="345">
        <f t="shared" si="6"/>
        <v>77.6832</v>
      </c>
    </row>
    <row r="314" spans="1:8" ht="12.75">
      <c r="A314" s="6"/>
      <c r="B314" s="187">
        <v>1330</v>
      </c>
      <c r="C314" s="7"/>
      <c r="D314" s="235">
        <v>411300</v>
      </c>
      <c r="E314" s="45" t="s">
        <v>105</v>
      </c>
      <c r="F314" s="250">
        <v>15000</v>
      </c>
      <c r="G314" s="267">
        <v>14099.48</v>
      </c>
      <c r="H314" s="345">
        <f t="shared" si="6"/>
        <v>93.99653333333333</v>
      </c>
    </row>
    <row r="315" spans="1:8" ht="12.75">
      <c r="A315" s="6"/>
      <c r="B315" s="187">
        <v>1330</v>
      </c>
      <c r="C315" s="7"/>
      <c r="D315" s="235">
        <v>411400</v>
      </c>
      <c r="E315" s="45" t="s">
        <v>72</v>
      </c>
      <c r="F315" s="250">
        <v>39600</v>
      </c>
      <c r="G315" s="267">
        <v>37063.45</v>
      </c>
      <c r="H315" s="345">
        <f t="shared" si="6"/>
        <v>93.5945707070707</v>
      </c>
    </row>
    <row r="316" spans="1:8" ht="12.75">
      <c r="A316" s="6"/>
      <c r="B316" s="101"/>
      <c r="C316" s="33">
        <v>411</v>
      </c>
      <c r="D316" s="236"/>
      <c r="E316" s="47" t="s">
        <v>106</v>
      </c>
      <c r="F316" s="257">
        <f>F312+F313+F314+F315</f>
        <v>126100</v>
      </c>
      <c r="G316" s="257">
        <f>G312+G313+G314+G315</f>
        <v>121123.84999999999</v>
      </c>
      <c r="H316" s="346">
        <f t="shared" si="6"/>
        <v>96.05380650277556</v>
      </c>
    </row>
    <row r="317" spans="1:8" ht="12.75">
      <c r="A317" s="6"/>
      <c r="B317" s="101"/>
      <c r="C317" s="7"/>
      <c r="D317" s="237"/>
      <c r="E317" s="45"/>
      <c r="F317" s="66"/>
      <c r="G317" s="45"/>
      <c r="H317" s="345"/>
    </row>
    <row r="318" spans="1:8" ht="12.75">
      <c r="A318" s="6"/>
      <c r="B318" s="187">
        <v>1330</v>
      </c>
      <c r="C318" s="7"/>
      <c r="D318" s="235">
        <v>412100</v>
      </c>
      <c r="E318" s="45" t="s">
        <v>74</v>
      </c>
      <c r="F318" s="250">
        <v>8500</v>
      </c>
      <c r="G318" s="267">
        <v>7467.95</v>
      </c>
      <c r="H318" s="345">
        <f t="shared" si="6"/>
        <v>87.85823529411765</v>
      </c>
    </row>
    <row r="319" spans="1:8" ht="12.75">
      <c r="A319" s="6"/>
      <c r="B319" s="187">
        <v>1330</v>
      </c>
      <c r="C319" s="7"/>
      <c r="D319" s="235">
        <v>412200</v>
      </c>
      <c r="E319" s="45" t="s">
        <v>75</v>
      </c>
      <c r="F319" s="250">
        <v>8500</v>
      </c>
      <c r="G319" s="267">
        <v>6062.6</v>
      </c>
      <c r="H319" s="345">
        <f t="shared" si="6"/>
        <v>71.32470588235294</v>
      </c>
    </row>
    <row r="320" spans="1:8" ht="12.75">
      <c r="A320" s="6"/>
      <c r="B320" s="187">
        <v>1330</v>
      </c>
      <c r="C320" s="7"/>
      <c r="D320" s="235">
        <v>412500</v>
      </c>
      <c r="E320" s="45" t="s">
        <v>76</v>
      </c>
      <c r="F320" s="250">
        <v>3900</v>
      </c>
      <c r="G320" s="267">
        <v>3900</v>
      </c>
      <c r="H320" s="345">
        <f t="shared" si="6"/>
        <v>100</v>
      </c>
    </row>
    <row r="321" spans="1:8" ht="12.75">
      <c r="A321" s="6"/>
      <c r="B321" s="187">
        <v>1330</v>
      </c>
      <c r="C321" s="7"/>
      <c r="D321" s="235">
        <v>412900</v>
      </c>
      <c r="E321" s="45" t="s">
        <v>77</v>
      </c>
      <c r="F321" s="250">
        <v>2800</v>
      </c>
      <c r="G321" s="267">
        <v>2500</v>
      </c>
      <c r="H321" s="345">
        <f t="shared" si="6"/>
        <v>89.28571428571429</v>
      </c>
    </row>
    <row r="322" spans="1:8" ht="12.75">
      <c r="A322" s="6"/>
      <c r="B322" s="101"/>
      <c r="C322" s="33">
        <v>412</v>
      </c>
      <c r="D322" s="236"/>
      <c r="E322" s="48" t="s">
        <v>107</v>
      </c>
      <c r="F322" s="257">
        <f>F318+F319+F320+F321</f>
        <v>23700</v>
      </c>
      <c r="G322" s="257">
        <f>G318+G319+G320+G321</f>
        <v>19930.55</v>
      </c>
      <c r="H322" s="346">
        <f t="shared" si="6"/>
        <v>84.0951476793249</v>
      </c>
    </row>
    <row r="323" spans="1:8" ht="12.75">
      <c r="A323" s="6"/>
      <c r="B323" s="101"/>
      <c r="C323" s="7"/>
      <c r="D323" s="237"/>
      <c r="E323" s="45"/>
      <c r="F323" s="66"/>
      <c r="G323" s="45"/>
      <c r="H323" s="345"/>
    </row>
    <row r="324" spans="1:8" ht="12.75">
      <c r="A324" s="6"/>
      <c r="B324" s="187">
        <v>1330</v>
      </c>
      <c r="C324" s="7"/>
      <c r="D324" s="235">
        <v>413200</v>
      </c>
      <c r="E324" s="45" t="s">
        <v>108</v>
      </c>
      <c r="F324" s="250">
        <v>5600</v>
      </c>
      <c r="G324" s="267">
        <v>3716.01</v>
      </c>
      <c r="H324" s="345">
        <f t="shared" si="6"/>
        <v>66.35732142857144</v>
      </c>
    </row>
    <row r="325" spans="1:8" ht="12.75">
      <c r="A325" s="6"/>
      <c r="B325" s="187">
        <v>1330</v>
      </c>
      <c r="C325" s="7"/>
      <c r="D325" s="235">
        <v>413300</v>
      </c>
      <c r="E325" s="45" t="s">
        <v>109</v>
      </c>
      <c r="F325" s="250">
        <v>5000</v>
      </c>
      <c r="G325" s="267">
        <v>3565</v>
      </c>
      <c r="H325" s="345">
        <f t="shared" si="6"/>
        <v>71.3</v>
      </c>
    </row>
    <row r="326" spans="1:8" ht="12.75">
      <c r="A326" s="6"/>
      <c r="B326" s="187">
        <v>1330</v>
      </c>
      <c r="C326" s="7"/>
      <c r="D326" s="235">
        <v>413600</v>
      </c>
      <c r="E326" s="45" t="s">
        <v>82</v>
      </c>
      <c r="F326" s="250">
        <v>11000</v>
      </c>
      <c r="G326" s="267">
        <v>7169.12</v>
      </c>
      <c r="H326" s="345">
        <f t="shared" si="6"/>
        <v>65.17381818181818</v>
      </c>
    </row>
    <row r="327" spans="1:8" ht="12.75">
      <c r="A327" s="6"/>
      <c r="B327" s="187">
        <v>1330</v>
      </c>
      <c r="C327" s="7"/>
      <c r="D327" s="235">
        <v>413900</v>
      </c>
      <c r="E327" s="50" t="s">
        <v>84</v>
      </c>
      <c r="F327" s="250">
        <v>3000</v>
      </c>
      <c r="G327" s="267">
        <v>280.21</v>
      </c>
      <c r="H327" s="345">
        <f t="shared" si="6"/>
        <v>9.340333333333332</v>
      </c>
    </row>
    <row r="328" spans="1:8" ht="12.75">
      <c r="A328" s="6"/>
      <c r="B328" s="187">
        <v>1330</v>
      </c>
      <c r="C328" s="7"/>
      <c r="D328" s="235">
        <v>413914</v>
      </c>
      <c r="E328" s="50" t="s">
        <v>156</v>
      </c>
      <c r="F328" s="254">
        <v>30000</v>
      </c>
      <c r="G328" s="267">
        <v>28575</v>
      </c>
      <c r="H328" s="345">
        <f t="shared" si="6"/>
        <v>95.25</v>
      </c>
    </row>
    <row r="329" spans="1:8" ht="12.75">
      <c r="A329" s="6"/>
      <c r="B329" s="187">
        <v>1330</v>
      </c>
      <c r="C329" s="7"/>
      <c r="D329" s="235">
        <v>413915</v>
      </c>
      <c r="E329" s="50" t="s">
        <v>157</v>
      </c>
      <c r="F329" s="254">
        <v>5400</v>
      </c>
      <c r="G329" s="267">
        <v>5266.65</v>
      </c>
      <c r="H329" s="345">
        <f t="shared" si="6"/>
        <v>97.53055555555555</v>
      </c>
    </row>
    <row r="330" spans="1:8" ht="12.75">
      <c r="A330" s="6"/>
      <c r="B330" s="187">
        <v>1330</v>
      </c>
      <c r="C330" s="7"/>
      <c r="D330" s="235">
        <v>413916</v>
      </c>
      <c r="E330" s="50" t="s">
        <v>158</v>
      </c>
      <c r="F330" s="254">
        <v>52000</v>
      </c>
      <c r="G330" s="267">
        <v>51798.7</v>
      </c>
      <c r="H330" s="346">
        <f t="shared" si="6"/>
        <v>99.61288461538462</v>
      </c>
    </row>
    <row r="331" spans="1:8" ht="12.75">
      <c r="A331" s="6"/>
      <c r="B331" s="5"/>
      <c r="C331" s="33">
        <v>413</v>
      </c>
      <c r="D331" s="291"/>
      <c r="E331" s="47" t="s">
        <v>79</v>
      </c>
      <c r="F331" s="257">
        <f>F324+F325+F326+F327+F328+F329+F330</f>
        <v>112000</v>
      </c>
      <c r="G331" s="257">
        <f>G324+G325+G326+G327+G328+G329+G330</f>
        <v>100370.69</v>
      </c>
      <c r="H331" s="346">
        <f t="shared" si="6"/>
        <v>89.6166875</v>
      </c>
    </row>
    <row r="332" spans="1:8" ht="18" customHeight="1">
      <c r="A332" s="85"/>
      <c r="B332" s="81"/>
      <c r="C332" s="82"/>
      <c r="D332" s="395" t="s">
        <v>154</v>
      </c>
      <c r="E332" s="396"/>
      <c r="F332" s="257">
        <f>F331+F322+F316</f>
        <v>261800</v>
      </c>
      <c r="G332" s="257">
        <f>G331+G322+G316</f>
        <v>241425.09</v>
      </c>
      <c r="H332" s="346">
        <f t="shared" si="6"/>
        <v>92.21737585943468</v>
      </c>
    </row>
    <row r="333" spans="1:8" ht="34.5" customHeight="1">
      <c r="A333" s="83">
        <v>6</v>
      </c>
      <c r="B333" s="134">
        <v>630</v>
      </c>
      <c r="C333" s="401" t="s">
        <v>13</v>
      </c>
      <c r="D333" s="402"/>
      <c r="E333" s="402"/>
      <c r="F333" s="402"/>
      <c r="G333" s="373"/>
      <c r="H333" s="374"/>
    </row>
    <row r="334" spans="1:8" ht="12.75">
      <c r="A334" s="6"/>
      <c r="B334" s="187">
        <v>630</v>
      </c>
      <c r="C334" s="7"/>
      <c r="D334" s="234">
        <v>411100</v>
      </c>
      <c r="E334" s="55" t="s">
        <v>104</v>
      </c>
      <c r="F334" s="250">
        <v>51500</v>
      </c>
      <c r="G334" s="267">
        <v>50166.42</v>
      </c>
      <c r="H334" s="345">
        <f t="shared" si="6"/>
        <v>97.41052427184465</v>
      </c>
    </row>
    <row r="335" spans="1:8" ht="12.75">
      <c r="A335" s="6"/>
      <c r="B335" s="187">
        <v>630</v>
      </c>
      <c r="C335" s="7"/>
      <c r="D335" s="235">
        <v>411200</v>
      </c>
      <c r="E335" s="45" t="s">
        <v>49</v>
      </c>
      <c r="F335" s="250">
        <v>2000</v>
      </c>
      <c r="G335" s="267">
        <v>1545.17</v>
      </c>
      <c r="H335" s="345">
        <f t="shared" si="6"/>
        <v>77.25850000000001</v>
      </c>
    </row>
    <row r="336" spans="1:8" ht="12.75">
      <c r="A336" s="6"/>
      <c r="B336" s="187">
        <v>630</v>
      </c>
      <c r="C336" s="7"/>
      <c r="D336" s="235">
        <v>411300</v>
      </c>
      <c r="E336" s="45" t="s">
        <v>105</v>
      </c>
      <c r="F336" s="250">
        <v>12000</v>
      </c>
      <c r="G336" s="267">
        <v>10301.14</v>
      </c>
      <c r="H336" s="345">
        <f t="shared" si="6"/>
        <v>85.84283333333332</v>
      </c>
    </row>
    <row r="337" spans="1:8" ht="12.75">
      <c r="A337" s="6"/>
      <c r="B337" s="187">
        <v>630</v>
      </c>
      <c r="C337" s="7"/>
      <c r="D337" s="235">
        <v>411400</v>
      </c>
      <c r="E337" s="45" t="s">
        <v>72</v>
      </c>
      <c r="F337" s="250">
        <v>30000</v>
      </c>
      <c r="G337" s="267">
        <v>28206.93</v>
      </c>
      <c r="H337" s="345">
        <f t="shared" si="6"/>
        <v>94.0231</v>
      </c>
    </row>
    <row r="338" spans="1:8" ht="12.75">
      <c r="A338" s="6"/>
      <c r="B338" s="5"/>
      <c r="C338" s="33">
        <v>411</v>
      </c>
      <c r="D338" s="236"/>
      <c r="E338" s="47" t="s">
        <v>106</v>
      </c>
      <c r="F338" s="257">
        <f>F334+F335+F336+F337</f>
        <v>95500</v>
      </c>
      <c r="G338" s="257">
        <f>G334+G335+G336+G337</f>
        <v>90219.66</v>
      </c>
      <c r="H338" s="346">
        <f t="shared" si="6"/>
        <v>94.47084816753927</v>
      </c>
    </row>
    <row r="339" spans="1:8" ht="12.75">
      <c r="A339" s="6"/>
      <c r="B339" s="5"/>
      <c r="C339" s="7"/>
      <c r="D339" s="237"/>
      <c r="E339" s="45"/>
      <c r="F339" s="66"/>
      <c r="G339" s="267"/>
      <c r="H339" s="345"/>
    </row>
    <row r="340" spans="1:8" ht="12.75">
      <c r="A340" s="6"/>
      <c r="B340" s="187">
        <v>630</v>
      </c>
      <c r="C340" s="7"/>
      <c r="D340" s="235">
        <v>412100</v>
      </c>
      <c r="E340" s="45" t="s">
        <v>74</v>
      </c>
      <c r="F340" s="250">
        <v>6600</v>
      </c>
      <c r="G340" s="267">
        <v>6130.23</v>
      </c>
      <c r="H340" s="345">
        <f t="shared" si="6"/>
        <v>92.88227272727272</v>
      </c>
    </row>
    <row r="341" spans="1:8" ht="12.75">
      <c r="A341" s="6"/>
      <c r="B341" s="187">
        <v>630</v>
      </c>
      <c r="C341" s="7"/>
      <c r="D341" s="235">
        <v>412200</v>
      </c>
      <c r="E341" s="45" t="s">
        <v>75</v>
      </c>
      <c r="F341" s="250">
        <v>6600</v>
      </c>
      <c r="G341" s="267">
        <v>4946.05</v>
      </c>
      <c r="H341" s="345">
        <f t="shared" si="6"/>
        <v>74.94015151515153</v>
      </c>
    </row>
    <row r="342" spans="1:8" ht="12.75">
      <c r="A342" s="6"/>
      <c r="B342" s="187">
        <v>630</v>
      </c>
      <c r="C342" s="7"/>
      <c r="D342" s="235">
        <v>412500</v>
      </c>
      <c r="E342" s="45" t="s">
        <v>76</v>
      </c>
      <c r="F342" s="250">
        <v>2780</v>
      </c>
      <c r="G342" s="267">
        <v>2775</v>
      </c>
      <c r="H342" s="345">
        <f t="shared" si="6"/>
        <v>99.82014388489209</v>
      </c>
    </row>
    <row r="343" spans="1:8" ht="12.75">
      <c r="A343" s="6"/>
      <c r="B343" s="187">
        <v>630</v>
      </c>
      <c r="C343" s="7"/>
      <c r="D343" s="235">
        <v>412900</v>
      </c>
      <c r="E343" s="45" t="s">
        <v>77</v>
      </c>
      <c r="F343" s="250">
        <v>2000</v>
      </c>
      <c r="G343" s="267">
        <v>700</v>
      </c>
      <c r="H343" s="345">
        <f t="shared" si="6"/>
        <v>35</v>
      </c>
    </row>
    <row r="344" spans="1:8" ht="12.75">
      <c r="A344" s="6"/>
      <c r="B344" s="5"/>
      <c r="C344" s="33">
        <v>412</v>
      </c>
      <c r="D344" s="236"/>
      <c r="E344" s="48" t="s">
        <v>73</v>
      </c>
      <c r="F344" s="257">
        <f>F340+F341+F342+F343</f>
        <v>17980</v>
      </c>
      <c r="G344" s="257">
        <f>G340+G341+G342+G343</f>
        <v>14551.279999999999</v>
      </c>
      <c r="H344" s="346">
        <f t="shared" si="6"/>
        <v>80.93036707452724</v>
      </c>
    </row>
    <row r="345" spans="1:8" ht="12.75">
      <c r="A345" s="6"/>
      <c r="B345" s="5"/>
      <c r="C345" s="7"/>
      <c r="D345" s="237"/>
      <c r="E345" s="45"/>
      <c r="F345" s="66"/>
      <c r="G345" s="267"/>
      <c r="H345" s="345"/>
    </row>
    <row r="346" spans="1:8" ht="12.75">
      <c r="A346" s="6"/>
      <c r="B346" s="187">
        <v>630</v>
      </c>
      <c r="C346" s="7"/>
      <c r="D346" s="235">
        <v>413200</v>
      </c>
      <c r="E346" s="45" t="s">
        <v>108</v>
      </c>
      <c r="F346" s="250">
        <v>10000</v>
      </c>
      <c r="G346" s="267">
        <v>4474.77</v>
      </c>
      <c r="H346" s="345">
        <f t="shared" si="6"/>
        <v>44.74770000000001</v>
      </c>
    </row>
    <row r="347" spans="1:8" ht="12.75">
      <c r="A347" s="6"/>
      <c r="B347" s="187">
        <v>630</v>
      </c>
      <c r="C347" s="7"/>
      <c r="D347" s="235">
        <v>413300</v>
      </c>
      <c r="E347" s="45" t="s">
        <v>109</v>
      </c>
      <c r="F347" s="250">
        <v>1500</v>
      </c>
      <c r="G347" s="267">
        <v>1348.47</v>
      </c>
      <c r="H347" s="345">
        <f t="shared" si="6"/>
        <v>89.898</v>
      </c>
    </row>
    <row r="348" spans="1:8" ht="12.75">
      <c r="A348" s="6"/>
      <c r="B348" s="187">
        <v>630</v>
      </c>
      <c r="C348" s="7"/>
      <c r="D348" s="235">
        <v>413600</v>
      </c>
      <c r="E348" s="45" t="s">
        <v>82</v>
      </c>
      <c r="F348" s="254">
        <v>16000</v>
      </c>
      <c r="G348" s="267">
        <v>10635.74</v>
      </c>
      <c r="H348" s="345">
        <f t="shared" si="6"/>
        <v>66.473375</v>
      </c>
    </row>
    <row r="349" spans="1:8" ht="12.75">
      <c r="A349" s="6"/>
      <c r="B349" s="187">
        <v>630</v>
      </c>
      <c r="C349" s="7"/>
      <c r="D349" s="235">
        <v>413900</v>
      </c>
      <c r="E349" s="98" t="s">
        <v>84</v>
      </c>
      <c r="F349" s="250">
        <v>1500</v>
      </c>
      <c r="G349" s="267">
        <v>1283.77</v>
      </c>
      <c r="H349" s="345">
        <f t="shared" si="6"/>
        <v>85.58466666666666</v>
      </c>
    </row>
    <row r="350" spans="1:8" ht="12.75">
      <c r="A350" s="6"/>
      <c r="B350" s="5"/>
      <c r="C350" s="33">
        <v>413</v>
      </c>
      <c r="D350" s="46"/>
      <c r="E350" s="141" t="s">
        <v>79</v>
      </c>
      <c r="F350" s="257">
        <v>29000</v>
      </c>
      <c r="G350" s="257">
        <f>SUM(G346:G349)</f>
        <v>17742.75</v>
      </c>
      <c r="H350" s="346">
        <f t="shared" si="6"/>
        <v>61.18189655172414</v>
      </c>
    </row>
    <row r="351" spans="1:8" ht="12.75">
      <c r="A351" s="72"/>
      <c r="B351" s="139"/>
      <c r="C351" s="73"/>
      <c r="D351" s="140"/>
      <c r="E351" s="76"/>
      <c r="F351" s="295"/>
      <c r="G351" s="267"/>
      <c r="H351" s="345"/>
    </row>
    <row r="352" spans="1:8" ht="12.75">
      <c r="A352" s="6"/>
      <c r="B352" s="187">
        <v>630</v>
      </c>
      <c r="C352" s="5"/>
      <c r="D352" s="292">
        <v>418700</v>
      </c>
      <c r="E352" s="57" t="s">
        <v>165</v>
      </c>
      <c r="F352" s="254">
        <v>38000</v>
      </c>
      <c r="G352" s="267">
        <v>33623.72</v>
      </c>
      <c r="H352" s="345">
        <f t="shared" si="6"/>
        <v>88.48347368421054</v>
      </c>
    </row>
    <row r="353" spans="1:8" ht="12.75">
      <c r="A353" s="6"/>
      <c r="B353" s="187">
        <v>630</v>
      </c>
      <c r="C353" s="5"/>
      <c r="D353" s="293">
        <v>418701</v>
      </c>
      <c r="E353" s="43" t="s">
        <v>166</v>
      </c>
      <c r="F353" s="254">
        <v>4500</v>
      </c>
      <c r="G353" s="267">
        <v>3825</v>
      </c>
      <c r="H353" s="345">
        <f t="shared" si="6"/>
        <v>85</v>
      </c>
    </row>
    <row r="354" spans="1:8" ht="25.5">
      <c r="A354" s="6"/>
      <c r="B354" s="187">
        <v>630</v>
      </c>
      <c r="C354" s="31"/>
      <c r="D354" s="293">
        <v>418702</v>
      </c>
      <c r="E354" s="44" t="s">
        <v>160</v>
      </c>
      <c r="F354" s="254">
        <v>150000</v>
      </c>
      <c r="G354" s="267">
        <v>10000</v>
      </c>
      <c r="H354" s="345">
        <f t="shared" si="6"/>
        <v>6.666666666666667</v>
      </c>
    </row>
    <row r="355" spans="1:8" ht="24">
      <c r="A355" s="35"/>
      <c r="B355" s="187">
        <v>630</v>
      </c>
      <c r="C355" s="30"/>
      <c r="D355" s="293">
        <v>418703</v>
      </c>
      <c r="E355" s="99" t="s">
        <v>161</v>
      </c>
      <c r="F355" s="254">
        <v>57900</v>
      </c>
      <c r="G355" s="267">
        <v>57823.5</v>
      </c>
      <c r="H355" s="345">
        <f t="shared" si="6"/>
        <v>99.8678756476684</v>
      </c>
    </row>
    <row r="356" spans="1:8" ht="15.75" thickBot="1">
      <c r="A356" s="143"/>
      <c r="B356" s="188">
        <v>630</v>
      </c>
      <c r="C356" s="14"/>
      <c r="D356" s="294">
        <v>418704</v>
      </c>
      <c r="E356" s="144" t="s">
        <v>162</v>
      </c>
      <c r="F356" s="258">
        <v>28000</v>
      </c>
      <c r="G356" s="281">
        <v>23116.3</v>
      </c>
      <c r="H356" s="347">
        <f t="shared" si="6"/>
        <v>82.55821428571429</v>
      </c>
    </row>
    <row r="357" spans="1:8" ht="15">
      <c r="A357" s="296"/>
      <c r="B357" s="205"/>
      <c r="C357" s="7"/>
      <c r="D357" s="232"/>
      <c r="E357" s="142"/>
      <c r="F357" s="147"/>
      <c r="G357" s="7"/>
      <c r="H357" s="7"/>
    </row>
    <row r="358" spans="4:6" s="7" customFormat="1" ht="12.75">
      <c r="D358" s="114"/>
      <c r="E358" s="142"/>
      <c r="F358" s="147"/>
    </row>
    <row r="359" spans="4:6" s="7" customFormat="1" ht="13.5" thickBot="1">
      <c r="D359" s="114"/>
      <c r="E359" s="142"/>
      <c r="F359" s="147"/>
    </row>
    <row r="360" spans="1:8" s="7" customFormat="1" ht="12.75">
      <c r="A360" s="18" t="s">
        <v>32</v>
      </c>
      <c r="B360" s="19" t="s">
        <v>34</v>
      </c>
      <c r="C360" s="18" t="s">
        <v>244</v>
      </c>
      <c r="D360" s="174" t="s">
        <v>244</v>
      </c>
      <c r="E360" s="16" t="s">
        <v>31</v>
      </c>
      <c r="F360" s="248" t="s">
        <v>35</v>
      </c>
      <c r="G360" s="287" t="s">
        <v>245</v>
      </c>
      <c r="H360" s="259" t="s">
        <v>246</v>
      </c>
    </row>
    <row r="361" spans="1:8" ht="13.5" thickBot="1">
      <c r="A361" s="20" t="s">
        <v>33</v>
      </c>
      <c r="B361" s="21" t="s">
        <v>33</v>
      </c>
      <c r="C361" s="20" t="s">
        <v>33</v>
      </c>
      <c r="D361" s="175" t="s">
        <v>33</v>
      </c>
      <c r="E361" s="17"/>
      <c r="F361" s="249"/>
      <c r="G361" s="14"/>
      <c r="H361" s="260" t="s">
        <v>247</v>
      </c>
    </row>
    <row r="362" spans="1:8" ht="12.75">
      <c r="A362" s="6"/>
      <c r="B362" s="187">
        <v>630</v>
      </c>
      <c r="C362" s="5"/>
      <c r="D362" s="293">
        <v>418705</v>
      </c>
      <c r="E362" s="43" t="s">
        <v>163</v>
      </c>
      <c r="F362" s="254">
        <v>21100</v>
      </c>
      <c r="G362" s="284">
        <v>21073.91</v>
      </c>
      <c r="H362" s="345">
        <f aca="true" t="shared" si="7" ref="H362:H410">G362/F362*100</f>
        <v>99.87635071090047</v>
      </c>
    </row>
    <row r="363" spans="1:8" ht="12.75">
      <c r="A363" s="6"/>
      <c r="B363" s="187">
        <v>630</v>
      </c>
      <c r="C363" s="5"/>
      <c r="D363" s="293">
        <v>418706</v>
      </c>
      <c r="E363" s="43" t="s">
        <v>167</v>
      </c>
      <c r="F363" s="254">
        <v>5000</v>
      </c>
      <c r="G363" s="267">
        <v>5000</v>
      </c>
      <c r="H363" s="345">
        <f t="shared" si="7"/>
        <v>100</v>
      </c>
    </row>
    <row r="364" spans="1:8" ht="12.75">
      <c r="A364" s="6"/>
      <c r="B364" s="187">
        <v>630</v>
      </c>
      <c r="C364" s="5"/>
      <c r="D364" s="293">
        <v>418707</v>
      </c>
      <c r="E364" s="43" t="s">
        <v>215</v>
      </c>
      <c r="F364" s="254">
        <v>25000</v>
      </c>
      <c r="G364" s="267">
        <v>24541.4</v>
      </c>
      <c r="H364" s="345">
        <f t="shared" si="7"/>
        <v>98.16560000000001</v>
      </c>
    </row>
    <row r="365" spans="1:8" ht="12.75">
      <c r="A365" s="6"/>
      <c r="B365" s="187">
        <v>630</v>
      </c>
      <c r="C365" s="31"/>
      <c r="D365" s="293">
        <v>418708</v>
      </c>
      <c r="E365" s="43" t="s">
        <v>164</v>
      </c>
      <c r="F365" s="254">
        <v>24000</v>
      </c>
      <c r="G365" s="267">
        <v>15000</v>
      </c>
      <c r="H365" s="345">
        <f t="shared" si="7"/>
        <v>62.5</v>
      </c>
    </row>
    <row r="366" spans="1:8" ht="12.75">
      <c r="A366" s="6"/>
      <c r="B366" s="187">
        <v>630</v>
      </c>
      <c r="C366" s="5"/>
      <c r="D366" s="293">
        <v>418709</v>
      </c>
      <c r="E366" s="43" t="s">
        <v>169</v>
      </c>
      <c r="F366" s="254">
        <v>45000</v>
      </c>
      <c r="G366" s="267">
        <v>44284.95</v>
      </c>
      <c r="H366" s="345">
        <f t="shared" si="7"/>
        <v>98.41099999999999</v>
      </c>
    </row>
    <row r="367" spans="1:8" ht="12.75">
      <c r="A367" s="6"/>
      <c r="B367" s="5"/>
      <c r="C367" s="86"/>
      <c r="D367" s="87"/>
      <c r="E367" s="88"/>
      <c r="F367" s="250"/>
      <c r="G367" s="45"/>
      <c r="H367" s="345"/>
    </row>
    <row r="368" spans="1:8" ht="12.75">
      <c r="A368" s="89"/>
      <c r="B368" s="55"/>
      <c r="C368" s="86">
        <v>418</v>
      </c>
      <c r="D368" s="87"/>
      <c r="E368" s="88" t="s">
        <v>87</v>
      </c>
      <c r="F368" s="257">
        <f>F352+F353+F354+F355+F356+F362+F363+F364+F365+F366</f>
        <v>398500</v>
      </c>
      <c r="G368" s="257">
        <f>G352+G353+G354+G355+G356+G362+G363+G364+G365+G366</f>
        <v>238288.77999999997</v>
      </c>
      <c r="H368" s="346">
        <f t="shared" si="7"/>
        <v>59.79643161856962</v>
      </c>
    </row>
    <row r="369" spans="1:8" ht="27" customHeight="1">
      <c r="A369" s="155">
        <v>61</v>
      </c>
      <c r="B369" s="134">
        <v>630</v>
      </c>
      <c r="C369" s="371" t="s">
        <v>14</v>
      </c>
      <c r="D369" s="368"/>
      <c r="E369" s="368"/>
      <c r="F369" s="368"/>
      <c r="G369" s="373"/>
      <c r="H369" s="374"/>
    </row>
    <row r="370" spans="1:8" ht="12.75">
      <c r="A370" s="6"/>
      <c r="B370" s="187">
        <v>630</v>
      </c>
      <c r="C370" s="5"/>
      <c r="D370" s="234">
        <v>411100</v>
      </c>
      <c r="E370" s="55" t="s">
        <v>104</v>
      </c>
      <c r="F370" s="252">
        <v>41600</v>
      </c>
      <c r="G370" s="267">
        <v>39923.22</v>
      </c>
      <c r="H370" s="345">
        <f t="shared" si="7"/>
        <v>95.96927884615386</v>
      </c>
    </row>
    <row r="371" spans="1:8" ht="12.75">
      <c r="A371" s="6"/>
      <c r="B371" s="187">
        <v>630</v>
      </c>
      <c r="C371" s="5"/>
      <c r="D371" s="235">
        <v>411200</v>
      </c>
      <c r="E371" s="45" t="s">
        <v>49</v>
      </c>
      <c r="F371" s="250">
        <v>4500</v>
      </c>
      <c r="G371" s="267">
        <v>3988.27</v>
      </c>
      <c r="H371" s="345">
        <f t="shared" si="7"/>
        <v>88.62822222222222</v>
      </c>
    </row>
    <row r="372" spans="1:8" ht="12.75">
      <c r="A372" s="6"/>
      <c r="B372" s="187">
        <v>630</v>
      </c>
      <c r="C372" s="5"/>
      <c r="D372" s="235">
        <v>411300</v>
      </c>
      <c r="E372" s="45" t="s">
        <v>105</v>
      </c>
      <c r="F372" s="250">
        <v>12540</v>
      </c>
      <c r="G372" s="267">
        <v>11228.44</v>
      </c>
      <c r="H372" s="345">
        <f t="shared" si="7"/>
        <v>89.54098883572567</v>
      </c>
    </row>
    <row r="373" spans="1:8" ht="12.75">
      <c r="A373" s="6"/>
      <c r="B373" s="187">
        <v>630</v>
      </c>
      <c r="C373" s="5"/>
      <c r="D373" s="235">
        <v>411400</v>
      </c>
      <c r="E373" s="45" t="s">
        <v>72</v>
      </c>
      <c r="F373" s="250">
        <v>26200</v>
      </c>
      <c r="G373" s="267">
        <v>25260.07</v>
      </c>
      <c r="H373" s="345">
        <f t="shared" si="7"/>
        <v>96.41248091603053</v>
      </c>
    </row>
    <row r="374" spans="1:8" ht="12.75">
      <c r="A374" s="6"/>
      <c r="B374" s="5"/>
      <c r="C374" s="31">
        <v>411</v>
      </c>
      <c r="D374" s="48"/>
      <c r="E374" s="47" t="s">
        <v>106</v>
      </c>
      <c r="F374" s="257">
        <f>F370+F371+F372+F373</f>
        <v>84840</v>
      </c>
      <c r="G374" s="257">
        <f>G370+G371+G372+G373</f>
        <v>80400</v>
      </c>
      <c r="H374" s="346">
        <f t="shared" si="7"/>
        <v>94.76661951909476</v>
      </c>
    </row>
    <row r="375" spans="1:8" ht="12.75">
      <c r="A375" s="6"/>
      <c r="B375" s="5"/>
      <c r="C375" s="5"/>
      <c r="D375" s="50"/>
      <c r="E375" s="45"/>
      <c r="F375" s="66"/>
      <c r="G375" s="45"/>
      <c r="H375" s="345"/>
    </row>
    <row r="376" spans="1:8" ht="12.75">
      <c r="A376" s="6"/>
      <c r="B376" s="187">
        <v>630</v>
      </c>
      <c r="C376" s="5"/>
      <c r="D376" s="235">
        <v>412100</v>
      </c>
      <c r="E376" s="45" t="s">
        <v>74</v>
      </c>
      <c r="F376" s="250">
        <v>6300</v>
      </c>
      <c r="G376" s="267">
        <v>5350</v>
      </c>
      <c r="H376" s="345">
        <f t="shared" si="7"/>
        <v>84.92063492063492</v>
      </c>
    </row>
    <row r="377" spans="1:8" ht="12.75">
      <c r="A377" s="6"/>
      <c r="B377" s="187">
        <v>630</v>
      </c>
      <c r="C377" s="5"/>
      <c r="D377" s="235">
        <v>412200</v>
      </c>
      <c r="E377" s="45" t="s">
        <v>75</v>
      </c>
      <c r="F377" s="250">
        <v>6300</v>
      </c>
      <c r="G377" s="267">
        <v>4850</v>
      </c>
      <c r="H377" s="345">
        <f t="shared" si="7"/>
        <v>76.98412698412699</v>
      </c>
    </row>
    <row r="378" spans="1:8" ht="12.75">
      <c r="A378" s="6"/>
      <c r="B378" s="187">
        <v>630</v>
      </c>
      <c r="C378" s="5"/>
      <c r="D378" s="235">
        <v>412500</v>
      </c>
      <c r="E378" s="45" t="s">
        <v>76</v>
      </c>
      <c r="F378" s="250">
        <v>3000</v>
      </c>
      <c r="G378" s="267">
        <v>2992.5</v>
      </c>
      <c r="H378" s="345">
        <f t="shared" si="7"/>
        <v>99.75</v>
      </c>
    </row>
    <row r="379" spans="1:8" ht="12.75">
      <c r="A379" s="6"/>
      <c r="B379" s="187">
        <v>630</v>
      </c>
      <c r="C379" s="5"/>
      <c r="D379" s="235">
        <v>412900</v>
      </c>
      <c r="E379" s="45" t="s">
        <v>77</v>
      </c>
      <c r="F379" s="250">
        <v>1000</v>
      </c>
      <c r="G379" s="267">
        <v>0</v>
      </c>
      <c r="H379" s="345">
        <f t="shared" si="7"/>
        <v>0</v>
      </c>
    </row>
    <row r="380" spans="1:8" ht="12.75">
      <c r="A380" s="6"/>
      <c r="B380" s="5"/>
      <c r="C380" s="31">
        <v>412</v>
      </c>
      <c r="D380" s="297"/>
      <c r="E380" s="48" t="s">
        <v>107</v>
      </c>
      <c r="F380" s="257">
        <f>F376+F377+F378+F379</f>
        <v>16600</v>
      </c>
      <c r="G380" s="257">
        <f>G376+G377+G378+G379</f>
        <v>13192.5</v>
      </c>
      <c r="H380" s="346">
        <f t="shared" si="7"/>
        <v>79.47289156626506</v>
      </c>
    </row>
    <row r="381" spans="1:8" ht="12.75">
      <c r="A381" s="6"/>
      <c r="B381" s="5"/>
      <c r="C381" s="5"/>
      <c r="D381" s="298"/>
      <c r="E381" s="45"/>
      <c r="F381" s="66"/>
      <c r="G381" s="45"/>
      <c r="H381" s="345"/>
    </row>
    <row r="382" spans="1:8" ht="12.75">
      <c r="A382" s="6"/>
      <c r="B382" s="187">
        <v>630</v>
      </c>
      <c r="C382" s="5"/>
      <c r="D382" s="293">
        <v>413200</v>
      </c>
      <c r="E382" s="45" t="s">
        <v>108</v>
      </c>
      <c r="F382" s="250">
        <v>6000</v>
      </c>
      <c r="G382" s="267">
        <v>3628.75</v>
      </c>
      <c r="H382" s="345">
        <f t="shared" si="7"/>
        <v>60.479166666666664</v>
      </c>
    </row>
    <row r="383" spans="1:8" ht="12.75">
      <c r="A383" s="6"/>
      <c r="B383" s="187">
        <v>630</v>
      </c>
      <c r="C383" s="5"/>
      <c r="D383" s="293">
        <v>413900</v>
      </c>
      <c r="E383" s="45" t="s">
        <v>170</v>
      </c>
      <c r="F383" s="250">
        <v>11000</v>
      </c>
      <c r="G383" s="267">
        <v>6989.71</v>
      </c>
      <c r="H383" s="345">
        <f t="shared" si="7"/>
        <v>63.542818181818184</v>
      </c>
    </row>
    <row r="384" spans="1:8" ht="12.75">
      <c r="A384" s="6"/>
      <c r="B384" s="5"/>
      <c r="C384" s="31">
        <v>413</v>
      </c>
      <c r="D384" s="299"/>
      <c r="E384" s="47" t="s">
        <v>79</v>
      </c>
      <c r="F384" s="257">
        <f>F382+F383</f>
        <v>17000</v>
      </c>
      <c r="G384" s="257">
        <f>G382+G383</f>
        <v>10618.46</v>
      </c>
      <c r="H384" s="346">
        <f t="shared" si="7"/>
        <v>62.4615294117647</v>
      </c>
    </row>
    <row r="385" spans="1:8" ht="21.75" customHeight="1">
      <c r="A385" s="89"/>
      <c r="B385" s="55"/>
      <c r="C385" s="55"/>
      <c r="D385" s="395" t="s">
        <v>223</v>
      </c>
      <c r="E385" s="415"/>
      <c r="F385" s="257">
        <f>F368+F350+F344+F338+F384+F380+F374</f>
        <v>659420</v>
      </c>
      <c r="G385" s="257">
        <f>G368+G350+G344+G338+G384+G380+G374</f>
        <v>465013.43</v>
      </c>
      <c r="H385" s="346">
        <f t="shared" si="7"/>
        <v>70.5185511510115</v>
      </c>
    </row>
    <row r="386" spans="1:8" ht="24.75" customHeight="1">
      <c r="A386" s="83">
        <v>7</v>
      </c>
      <c r="B386" s="134">
        <v>802</v>
      </c>
      <c r="C386" s="371" t="s">
        <v>193</v>
      </c>
      <c r="D386" s="372"/>
      <c r="E386" s="372"/>
      <c r="F386" s="372"/>
      <c r="G386" s="373"/>
      <c r="H386" s="374"/>
    </row>
    <row r="387" spans="1:8" ht="12.75">
      <c r="A387" s="6"/>
      <c r="B387" s="187">
        <v>802</v>
      </c>
      <c r="C387" s="5"/>
      <c r="D387" s="292">
        <v>411100</v>
      </c>
      <c r="E387" s="55" t="s">
        <v>104</v>
      </c>
      <c r="F387" s="250">
        <v>30600</v>
      </c>
      <c r="G387" s="267">
        <v>30524.24</v>
      </c>
      <c r="H387" s="345">
        <f t="shared" si="7"/>
        <v>99.7524183006536</v>
      </c>
    </row>
    <row r="388" spans="1:8" ht="12.75">
      <c r="A388" s="6"/>
      <c r="B388" s="187">
        <v>802</v>
      </c>
      <c r="C388" s="5"/>
      <c r="D388" s="293">
        <v>411200</v>
      </c>
      <c r="E388" s="45" t="s">
        <v>49</v>
      </c>
      <c r="F388" s="250">
        <v>1300</v>
      </c>
      <c r="G388" s="267">
        <v>916.94</v>
      </c>
      <c r="H388" s="345">
        <f t="shared" si="7"/>
        <v>70.53384615384616</v>
      </c>
    </row>
    <row r="389" spans="1:8" ht="12.75">
      <c r="A389" s="6"/>
      <c r="B389" s="187">
        <v>802</v>
      </c>
      <c r="C389" s="5"/>
      <c r="D389" s="293">
        <v>411300</v>
      </c>
      <c r="E389" s="45" t="s">
        <v>105</v>
      </c>
      <c r="F389" s="250">
        <v>6600</v>
      </c>
      <c r="G389" s="267">
        <v>6113.32</v>
      </c>
      <c r="H389" s="345">
        <f t="shared" si="7"/>
        <v>92.6260606060606</v>
      </c>
    </row>
    <row r="390" spans="1:8" ht="12.75">
      <c r="A390" s="35"/>
      <c r="B390" s="187">
        <v>802</v>
      </c>
      <c r="C390" s="5"/>
      <c r="D390" s="293">
        <v>411400</v>
      </c>
      <c r="E390" s="45" t="s">
        <v>72</v>
      </c>
      <c r="F390" s="250">
        <v>16600</v>
      </c>
      <c r="G390" s="267">
        <v>16516.59</v>
      </c>
      <c r="H390" s="345">
        <f t="shared" si="7"/>
        <v>99.49753012048193</v>
      </c>
    </row>
    <row r="391" spans="1:8" ht="12.75">
      <c r="A391" s="6"/>
      <c r="B391" s="5"/>
      <c r="C391" s="31">
        <v>411</v>
      </c>
      <c r="D391" s="297"/>
      <c r="E391" s="47" t="s">
        <v>106</v>
      </c>
      <c r="F391" s="257">
        <f>F387+F388+F389+F390</f>
        <v>55100</v>
      </c>
      <c r="G391" s="283">
        <f>G387+G388+G389+G390</f>
        <v>54071.09</v>
      </c>
      <c r="H391" s="346">
        <f t="shared" si="7"/>
        <v>98.13264972776769</v>
      </c>
    </row>
    <row r="392" spans="1:8" ht="12.75">
      <c r="A392" s="6"/>
      <c r="B392" s="5"/>
      <c r="C392" s="5"/>
      <c r="D392" s="298"/>
      <c r="E392" s="45"/>
      <c r="F392" s="66"/>
      <c r="G392" s="267"/>
      <c r="H392" s="345"/>
    </row>
    <row r="393" spans="1:8" ht="12.75">
      <c r="A393" s="6"/>
      <c r="B393" s="187">
        <v>802</v>
      </c>
      <c r="C393" s="5"/>
      <c r="D393" s="293">
        <v>412100</v>
      </c>
      <c r="E393" s="45" t="s">
        <v>74</v>
      </c>
      <c r="F393" s="250">
        <v>4000</v>
      </c>
      <c r="G393" s="267">
        <v>3901.5</v>
      </c>
      <c r="H393" s="345">
        <f t="shared" si="7"/>
        <v>97.5375</v>
      </c>
    </row>
    <row r="394" spans="1:8" ht="12.75">
      <c r="A394" s="6"/>
      <c r="B394" s="187">
        <v>802</v>
      </c>
      <c r="C394" s="5"/>
      <c r="D394" s="293">
        <v>412200</v>
      </c>
      <c r="E394" s="45" t="s">
        <v>75</v>
      </c>
      <c r="F394" s="250">
        <v>3000</v>
      </c>
      <c r="G394" s="267">
        <v>2771.5</v>
      </c>
      <c r="H394" s="345">
        <f t="shared" si="7"/>
        <v>92.38333333333333</v>
      </c>
    </row>
    <row r="395" spans="1:8" ht="12.75">
      <c r="A395" s="6"/>
      <c r="B395" s="187">
        <v>802</v>
      </c>
      <c r="C395" s="5"/>
      <c r="D395" s="293">
        <v>412500</v>
      </c>
      <c r="E395" s="45" t="s">
        <v>76</v>
      </c>
      <c r="F395" s="250">
        <v>2000</v>
      </c>
      <c r="G395" s="267">
        <v>1950</v>
      </c>
      <c r="H395" s="345">
        <f t="shared" si="7"/>
        <v>97.5</v>
      </c>
    </row>
    <row r="396" spans="1:8" ht="12.75">
      <c r="A396" s="6"/>
      <c r="B396" s="187">
        <v>802</v>
      </c>
      <c r="C396" s="5"/>
      <c r="D396" s="300">
        <v>412900</v>
      </c>
      <c r="E396" s="69" t="s">
        <v>77</v>
      </c>
      <c r="F396" s="256">
        <v>500</v>
      </c>
      <c r="G396" s="267">
        <v>0</v>
      </c>
      <c r="H396" s="345">
        <f t="shared" si="7"/>
        <v>0</v>
      </c>
    </row>
    <row r="397" spans="1:8" ht="12.75">
      <c r="A397" s="6"/>
      <c r="B397" s="5"/>
      <c r="C397" s="33">
        <v>412</v>
      </c>
      <c r="D397" s="245"/>
      <c r="E397" s="48" t="s">
        <v>107</v>
      </c>
      <c r="F397" s="257">
        <f>F393+F394+F395+F396</f>
        <v>9500</v>
      </c>
      <c r="G397" s="283">
        <f>G393+G394+G395+G396</f>
        <v>8623</v>
      </c>
      <c r="H397" s="346">
        <f t="shared" si="7"/>
        <v>90.76842105263158</v>
      </c>
    </row>
    <row r="398" spans="1:8" ht="12.75">
      <c r="A398" s="6"/>
      <c r="B398" s="5"/>
      <c r="C398" s="33"/>
      <c r="D398" s="301"/>
      <c r="E398" s="117"/>
      <c r="F398" s="302"/>
      <c r="G398" s="267"/>
      <c r="H398" s="345"/>
    </row>
    <row r="399" spans="1:8" ht="12.75">
      <c r="A399" s="6"/>
      <c r="B399" s="187">
        <v>802</v>
      </c>
      <c r="C399" s="7"/>
      <c r="D399" s="234">
        <v>413200</v>
      </c>
      <c r="E399" s="55" t="s">
        <v>108</v>
      </c>
      <c r="F399" s="252">
        <v>4500</v>
      </c>
      <c r="G399" s="267">
        <v>4004.34</v>
      </c>
      <c r="H399" s="345">
        <f t="shared" si="7"/>
        <v>88.98533333333334</v>
      </c>
    </row>
    <row r="400" spans="1:8" ht="12.75">
      <c r="A400" s="6"/>
      <c r="B400" s="187">
        <v>802</v>
      </c>
      <c r="C400" s="7"/>
      <c r="D400" s="235">
        <v>413300</v>
      </c>
      <c r="E400" s="45" t="s">
        <v>109</v>
      </c>
      <c r="F400" s="250">
        <v>500</v>
      </c>
      <c r="G400" s="267">
        <v>300</v>
      </c>
      <c r="H400" s="345">
        <f t="shared" si="7"/>
        <v>60</v>
      </c>
    </row>
    <row r="401" spans="1:8" ht="12.75">
      <c r="A401" s="6"/>
      <c r="B401" s="187">
        <v>802</v>
      </c>
      <c r="C401" s="7"/>
      <c r="D401" s="235">
        <v>413600</v>
      </c>
      <c r="E401" s="45" t="s">
        <v>82</v>
      </c>
      <c r="F401" s="254">
        <v>9500</v>
      </c>
      <c r="G401" s="267">
        <v>6465.79</v>
      </c>
      <c r="H401" s="345">
        <f t="shared" si="7"/>
        <v>68.06094736842105</v>
      </c>
    </row>
    <row r="402" spans="1:8" ht="12.75">
      <c r="A402" s="6"/>
      <c r="B402" s="187">
        <v>802</v>
      </c>
      <c r="C402" s="7"/>
      <c r="D402" s="235">
        <v>413900</v>
      </c>
      <c r="E402" s="50" t="s">
        <v>84</v>
      </c>
      <c r="F402" s="250">
        <v>2000</v>
      </c>
      <c r="G402" s="267">
        <v>1532.85</v>
      </c>
      <c r="H402" s="345">
        <f t="shared" si="7"/>
        <v>76.64249999999998</v>
      </c>
    </row>
    <row r="403" spans="1:8" ht="12.75">
      <c r="A403" s="6"/>
      <c r="B403" s="187">
        <v>802</v>
      </c>
      <c r="C403" s="33"/>
      <c r="D403" s="235">
        <v>413917</v>
      </c>
      <c r="E403" s="60" t="s">
        <v>171</v>
      </c>
      <c r="F403" s="250">
        <v>25000</v>
      </c>
      <c r="G403" s="267">
        <v>25000</v>
      </c>
      <c r="H403" s="345">
        <f t="shared" si="7"/>
        <v>100</v>
      </c>
    </row>
    <row r="404" spans="1:8" ht="12.75">
      <c r="A404" s="6"/>
      <c r="B404" s="187">
        <v>802</v>
      </c>
      <c r="C404" s="7"/>
      <c r="D404" s="234">
        <v>413918</v>
      </c>
      <c r="E404" s="60" t="s">
        <v>172</v>
      </c>
      <c r="F404" s="250">
        <v>57000</v>
      </c>
      <c r="G404" s="267">
        <v>56031.2</v>
      </c>
      <c r="H404" s="345">
        <f t="shared" si="7"/>
        <v>98.30035087719298</v>
      </c>
    </row>
    <row r="405" spans="1:8" ht="12.75">
      <c r="A405" s="6"/>
      <c r="B405" s="187">
        <v>802</v>
      </c>
      <c r="C405" s="7"/>
      <c r="D405" s="235">
        <v>413919</v>
      </c>
      <c r="E405" s="60" t="s">
        <v>173</v>
      </c>
      <c r="F405" s="250">
        <v>30000</v>
      </c>
      <c r="G405" s="267">
        <v>30000</v>
      </c>
      <c r="H405" s="345">
        <f t="shared" si="7"/>
        <v>100</v>
      </c>
    </row>
    <row r="406" spans="1:8" ht="12.75">
      <c r="A406" s="6"/>
      <c r="B406" s="187">
        <v>802</v>
      </c>
      <c r="C406" s="7"/>
      <c r="D406" s="235">
        <v>413920</v>
      </c>
      <c r="E406" s="60" t="s">
        <v>3</v>
      </c>
      <c r="F406" s="250">
        <v>78000</v>
      </c>
      <c r="G406" s="267">
        <v>77761.57</v>
      </c>
      <c r="H406" s="345">
        <f t="shared" si="7"/>
        <v>99.69432051282052</v>
      </c>
    </row>
    <row r="407" spans="1:8" ht="12.75">
      <c r="A407" s="6"/>
      <c r="B407" s="187">
        <v>802</v>
      </c>
      <c r="C407" s="7"/>
      <c r="D407" s="235">
        <v>413921</v>
      </c>
      <c r="E407" s="60" t="s">
        <v>174</v>
      </c>
      <c r="F407" s="250">
        <v>111000</v>
      </c>
      <c r="G407" s="267">
        <v>110700.22</v>
      </c>
      <c r="H407" s="345">
        <f t="shared" si="7"/>
        <v>99.72992792792793</v>
      </c>
    </row>
    <row r="408" spans="1:8" ht="12.75">
      <c r="A408" s="6"/>
      <c r="B408" s="187">
        <v>802</v>
      </c>
      <c r="C408" s="7"/>
      <c r="D408" s="235">
        <v>413922</v>
      </c>
      <c r="E408" s="60" t="s">
        <v>175</v>
      </c>
      <c r="F408" s="250">
        <v>11000</v>
      </c>
      <c r="G408" s="267">
        <v>10985</v>
      </c>
      <c r="H408" s="345">
        <f t="shared" si="7"/>
        <v>99.86363636363636</v>
      </c>
    </row>
    <row r="409" spans="1:8" ht="12.75">
      <c r="A409" s="6"/>
      <c r="B409" s="187"/>
      <c r="C409" s="7"/>
      <c r="D409" s="102"/>
      <c r="E409" s="172"/>
      <c r="F409" s="254"/>
      <c r="G409" s="267"/>
      <c r="H409" s="345"/>
    </row>
    <row r="410" spans="1:8" ht="13.5" thickBot="1">
      <c r="A410" s="3"/>
      <c r="B410" s="14"/>
      <c r="C410" s="24">
        <v>413</v>
      </c>
      <c r="D410" s="145"/>
      <c r="E410" s="146" t="s">
        <v>79</v>
      </c>
      <c r="F410" s="303">
        <f>F399+F400+F401+F402+F403+F404+F405+F406+F407+F408+F409</f>
        <v>328500</v>
      </c>
      <c r="G410" s="303">
        <f>G399+G400+G401+G402+G403+G404+G405+G406+G407+G408+G409</f>
        <v>322780.97</v>
      </c>
      <c r="H410" s="348">
        <f t="shared" si="7"/>
        <v>98.25904718417047</v>
      </c>
    </row>
    <row r="411" s="7" customFormat="1" ht="9.75" customHeight="1">
      <c r="D411" s="28"/>
    </row>
    <row r="412" s="7" customFormat="1" ht="9.75" customHeight="1">
      <c r="D412" s="28"/>
    </row>
    <row r="413" s="7" customFormat="1" ht="9.75" customHeight="1">
      <c r="D413" s="28"/>
    </row>
    <row r="414" s="7" customFormat="1" ht="9.75" customHeight="1" thickBot="1">
      <c r="D414" s="28"/>
    </row>
    <row r="415" spans="1:8" ht="16.5" customHeight="1">
      <c r="A415" s="18" t="s">
        <v>32</v>
      </c>
      <c r="B415" s="19" t="s">
        <v>34</v>
      </c>
      <c r="C415" s="18" t="s">
        <v>244</v>
      </c>
      <c r="D415" s="19" t="s">
        <v>244</v>
      </c>
      <c r="E415" s="16" t="s">
        <v>31</v>
      </c>
      <c r="F415" s="248" t="s">
        <v>35</v>
      </c>
      <c r="G415" s="287" t="s">
        <v>245</v>
      </c>
      <c r="H415" s="259" t="s">
        <v>246</v>
      </c>
    </row>
    <row r="416" spans="1:8" ht="16.5" customHeight="1" thickBot="1">
      <c r="A416" s="20" t="s">
        <v>33</v>
      </c>
      <c r="B416" s="21" t="s">
        <v>33</v>
      </c>
      <c r="C416" s="20" t="s">
        <v>33</v>
      </c>
      <c r="D416" s="21" t="s">
        <v>33</v>
      </c>
      <c r="E416" s="17"/>
      <c r="F416" s="249"/>
      <c r="G416" s="14"/>
      <c r="H416" s="260" t="s">
        <v>247</v>
      </c>
    </row>
    <row r="417" spans="1:8" ht="12.75">
      <c r="A417" s="6"/>
      <c r="B417" s="309">
        <v>802</v>
      </c>
      <c r="C417" s="7"/>
      <c r="D417" s="235">
        <v>418107</v>
      </c>
      <c r="E417" s="61" t="s">
        <v>176</v>
      </c>
      <c r="F417" s="250">
        <v>4000</v>
      </c>
      <c r="G417" s="284">
        <v>3943.86</v>
      </c>
      <c r="H417" s="345">
        <f aca="true" t="shared" si="8" ref="H417:H465">G417/F417*100</f>
        <v>98.59649999999999</v>
      </c>
    </row>
    <row r="418" spans="1:8" ht="12.75">
      <c r="A418" s="6"/>
      <c r="B418" s="187">
        <v>802</v>
      </c>
      <c r="C418" s="7"/>
      <c r="D418" s="235">
        <v>418108</v>
      </c>
      <c r="E418" s="45" t="s">
        <v>177</v>
      </c>
      <c r="F418" s="250">
        <v>1600</v>
      </c>
      <c r="G418" s="267">
        <v>875</v>
      </c>
      <c r="H418" s="345">
        <f t="shared" si="8"/>
        <v>54.6875</v>
      </c>
    </row>
    <row r="419" spans="1:8" ht="12.75">
      <c r="A419" s="6"/>
      <c r="B419" s="187">
        <v>802</v>
      </c>
      <c r="C419" s="7"/>
      <c r="D419" s="235">
        <v>418109</v>
      </c>
      <c r="E419" s="45" t="s">
        <v>178</v>
      </c>
      <c r="F419" s="250">
        <v>41700</v>
      </c>
      <c r="G419" s="267">
        <v>41640</v>
      </c>
      <c r="H419" s="345">
        <f t="shared" si="8"/>
        <v>99.85611510791367</v>
      </c>
    </row>
    <row r="420" spans="1:8" ht="12.75">
      <c r="A420" s="6"/>
      <c r="B420" s="5"/>
      <c r="C420" s="33">
        <v>418</v>
      </c>
      <c r="D420" s="276"/>
      <c r="E420" s="58" t="s">
        <v>87</v>
      </c>
      <c r="F420" s="257">
        <f>SUM(F417:F419)</f>
        <v>47300</v>
      </c>
      <c r="G420" s="283">
        <f>SUM(G417:G419)</f>
        <v>46458.86</v>
      </c>
      <c r="H420" s="346">
        <f t="shared" si="8"/>
        <v>98.22169133192389</v>
      </c>
    </row>
    <row r="421" spans="1:8" ht="9.75" customHeight="1">
      <c r="A421" s="6"/>
      <c r="B421" s="5"/>
      <c r="C421" s="33"/>
      <c r="D421" s="305"/>
      <c r="E421" s="34"/>
      <c r="F421" s="66"/>
      <c r="G421" s="267"/>
      <c r="H421" s="345"/>
    </row>
    <row r="422" spans="1:8" ht="12.75">
      <c r="A422" s="6"/>
      <c r="B422" s="187">
        <v>802</v>
      </c>
      <c r="C422" s="7"/>
      <c r="D422" s="235">
        <v>421106</v>
      </c>
      <c r="E422" s="45" t="s">
        <v>179</v>
      </c>
      <c r="F422" s="254">
        <v>495000</v>
      </c>
      <c r="G422" s="267">
        <v>499534.12</v>
      </c>
      <c r="H422" s="345">
        <f t="shared" si="8"/>
        <v>100.91598383838382</v>
      </c>
    </row>
    <row r="423" spans="1:8" ht="12.75">
      <c r="A423" s="89"/>
      <c r="B423" s="55"/>
      <c r="C423" s="87">
        <v>421</v>
      </c>
      <c r="D423" s="47"/>
      <c r="E423" s="47" t="s">
        <v>90</v>
      </c>
      <c r="F423" s="257">
        <f>F422</f>
        <v>495000</v>
      </c>
      <c r="G423" s="283">
        <f>G422</f>
        <v>499534.12</v>
      </c>
      <c r="H423" s="346">
        <f t="shared" si="8"/>
        <v>100.91598383838382</v>
      </c>
    </row>
    <row r="424" spans="1:8" ht="22.5" customHeight="1">
      <c r="A424" s="155">
        <v>71</v>
      </c>
      <c r="B424" s="134">
        <v>802</v>
      </c>
      <c r="C424" s="371" t="s">
        <v>180</v>
      </c>
      <c r="D424" s="372"/>
      <c r="E424" s="372"/>
      <c r="F424" s="372"/>
      <c r="G424" s="373"/>
      <c r="H424" s="374"/>
    </row>
    <row r="425" spans="1:8" ht="12.75">
      <c r="A425" s="6"/>
      <c r="B425" s="187">
        <v>802</v>
      </c>
      <c r="C425" s="5"/>
      <c r="D425" s="292">
        <v>411100</v>
      </c>
      <c r="E425" s="55" t="s">
        <v>104</v>
      </c>
      <c r="F425" s="250">
        <v>84000</v>
      </c>
      <c r="G425" s="267">
        <v>83783.4</v>
      </c>
      <c r="H425" s="345">
        <f t="shared" si="8"/>
        <v>99.74214285714285</v>
      </c>
    </row>
    <row r="426" spans="1:8" ht="12.75">
      <c r="A426" s="6"/>
      <c r="B426" s="187">
        <v>802</v>
      </c>
      <c r="C426" s="5"/>
      <c r="D426" s="293">
        <v>411200</v>
      </c>
      <c r="E426" s="45" t="s">
        <v>49</v>
      </c>
      <c r="F426" s="250">
        <v>3000</v>
      </c>
      <c r="G426" s="267">
        <v>2456.69</v>
      </c>
      <c r="H426" s="345">
        <f t="shared" si="8"/>
        <v>81.88966666666667</v>
      </c>
    </row>
    <row r="427" spans="1:8" ht="12.75">
      <c r="A427" s="6"/>
      <c r="B427" s="187">
        <v>802</v>
      </c>
      <c r="C427" s="5"/>
      <c r="D427" s="293">
        <v>411300</v>
      </c>
      <c r="E427" s="45" t="s">
        <v>105</v>
      </c>
      <c r="F427" s="250">
        <v>16500</v>
      </c>
      <c r="G427" s="267">
        <v>16376.48</v>
      </c>
      <c r="H427" s="345">
        <f t="shared" si="8"/>
        <v>99.25139393939394</v>
      </c>
    </row>
    <row r="428" spans="1:8" ht="12.75">
      <c r="A428" s="6"/>
      <c r="B428" s="187">
        <v>802</v>
      </c>
      <c r="C428" s="5"/>
      <c r="D428" s="293">
        <v>411400</v>
      </c>
      <c r="E428" s="45" t="s">
        <v>72</v>
      </c>
      <c r="F428" s="250">
        <v>46000</v>
      </c>
      <c r="G428" s="267">
        <v>44935.58</v>
      </c>
      <c r="H428" s="345">
        <f t="shared" si="8"/>
        <v>97.68604347826087</v>
      </c>
    </row>
    <row r="429" spans="1:8" ht="12.75">
      <c r="A429" s="6"/>
      <c r="B429" s="69"/>
      <c r="C429" s="31">
        <v>411</v>
      </c>
      <c r="D429" s="297"/>
      <c r="E429" s="47" t="s">
        <v>106</v>
      </c>
      <c r="F429" s="257">
        <v>149500</v>
      </c>
      <c r="G429" s="257">
        <f>SUM(G425:G428)</f>
        <v>147552.15</v>
      </c>
      <c r="H429" s="346">
        <f t="shared" si="8"/>
        <v>98.69709030100334</v>
      </c>
    </row>
    <row r="430" spans="1:8" ht="10.5" customHeight="1">
      <c r="A430" s="6"/>
      <c r="B430" s="5"/>
      <c r="C430" s="5"/>
      <c r="D430" s="298"/>
      <c r="E430" s="45"/>
      <c r="F430" s="66"/>
      <c r="G430" s="267"/>
      <c r="H430" s="345"/>
    </row>
    <row r="431" spans="1:8" ht="12.75">
      <c r="A431" s="6"/>
      <c r="B431" s="187">
        <v>802</v>
      </c>
      <c r="C431" s="5"/>
      <c r="D431" s="293">
        <v>412100</v>
      </c>
      <c r="E431" s="45" t="s">
        <v>74</v>
      </c>
      <c r="F431" s="250">
        <v>11000</v>
      </c>
      <c r="G431" s="267">
        <v>10744.77</v>
      </c>
      <c r="H431" s="345">
        <f t="shared" si="8"/>
        <v>97.67972727272728</v>
      </c>
    </row>
    <row r="432" spans="1:8" ht="12.75">
      <c r="A432" s="6"/>
      <c r="B432" s="187">
        <v>802</v>
      </c>
      <c r="C432" s="5"/>
      <c r="D432" s="293">
        <v>412200</v>
      </c>
      <c r="E432" s="45" t="s">
        <v>75</v>
      </c>
      <c r="F432" s="250">
        <v>10000</v>
      </c>
      <c r="G432" s="267">
        <v>9152.95</v>
      </c>
      <c r="H432" s="345">
        <f t="shared" si="8"/>
        <v>91.52950000000001</v>
      </c>
    </row>
    <row r="433" spans="1:8" ht="12.75">
      <c r="A433" s="6"/>
      <c r="B433" s="187">
        <v>802</v>
      </c>
      <c r="C433" s="5"/>
      <c r="D433" s="293">
        <v>412500</v>
      </c>
      <c r="E433" s="45" t="s">
        <v>76</v>
      </c>
      <c r="F433" s="250">
        <v>5000</v>
      </c>
      <c r="G433" s="267">
        <v>5000</v>
      </c>
      <c r="H433" s="345">
        <f t="shared" si="8"/>
        <v>100</v>
      </c>
    </row>
    <row r="434" spans="1:8" ht="12.75">
      <c r="A434" s="6"/>
      <c r="B434" s="187">
        <v>802</v>
      </c>
      <c r="C434" s="5"/>
      <c r="D434" s="300">
        <v>412900</v>
      </c>
      <c r="E434" s="45" t="s">
        <v>77</v>
      </c>
      <c r="F434" s="250">
        <v>5500</v>
      </c>
      <c r="G434" s="267">
        <v>5030</v>
      </c>
      <c r="H434" s="345">
        <f t="shared" si="8"/>
        <v>91.45454545454545</v>
      </c>
    </row>
    <row r="435" spans="1:8" ht="12.75">
      <c r="A435" s="6"/>
      <c r="B435" s="5"/>
      <c r="C435" s="31">
        <v>412</v>
      </c>
      <c r="D435" s="297"/>
      <c r="E435" s="48" t="s">
        <v>107</v>
      </c>
      <c r="F435" s="257">
        <f>F431+F432+F433+F434</f>
        <v>31500</v>
      </c>
      <c r="G435" s="257">
        <f>G431+G432+G433+G434</f>
        <v>29927.72</v>
      </c>
      <c r="H435" s="346">
        <f t="shared" si="8"/>
        <v>95.00863492063493</v>
      </c>
    </row>
    <row r="436" spans="1:8" ht="12.75">
      <c r="A436" s="6"/>
      <c r="B436" s="5"/>
      <c r="C436" s="5"/>
      <c r="D436" s="298"/>
      <c r="E436" s="45"/>
      <c r="F436" s="66"/>
      <c r="G436" s="267"/>
      <c r="H436" s="345"/>
    </row>
    <row r="437" spans="1:8" ht="12.75">
      <c r="A437" s="6"/>
      <c r="B437" s="187">
        <v>802</v>
      </c>
      <c r="C437" s="5"/>
      <c r="D437" s="293">
        <v>413200</v>
      </c>
      <c r="E437" s="45" t="s">
        <v>108</v>
      </c>
      <c r="F437" s="250">
        <v>16000</v>
      </c>
      <c r="G437" s="267">
        <v>11596.76</v>
      </c>
      <c r="H437" s="345">
        <f t="shared" si="8"/>
        <v>72.47975</v>
      </c>
    </row>
    <row r="438" spans="1:8" ht="12.75">
      <c r="A438" s="6"/>
      <c r="B438" s="187">
        <v>802</v>
      </c>
      <c r="C438" s="5"/>
      <c r="D438" s="293">
        <v>413900</v>
      </c>
      <c r="E438" s="45" t="s">
        <v>170</v>
      </c>
      <c r="F438" s="250">
        <v>26000</v>
      </c>
      <c r="G438" s="267">
        <v>19866.07</v>
      </c>
      <c r="H438" s="345">
        <f t="shared" si="8"/>
        <v>76.40796153846154</v>
      </c>
    </row>
    <row r="439" spans="1:8" ht="12.75">
      <c r="A439" s="89"/>
      <c r="B439" s="55"/>
      <c r="C439" s="86">
        <v>413</v>
      </c>
      <c r="D439" s="306"/>
      <c r="E439" s="47" t="s">
        <v>79</v>
      </c>
      <c r="F439" s="257">
        <v>42000</v>
      </c>
      <c r="G439" s="257">
        <f>SUM(G437:G438)</f>
        <v>31462.83</v>
      </c>
      <c r="H439" s="346">
        <f t="shared" si="8"/>
        <v>74.9115</v>
      </c>
    </row>
    <row r="440" spans="1:8" ht="22.5" customHeight="1">
      <c r="A440" s="155">
        <v>72</v>
      </c>
      <c r="B440" s="134">
        <v>802</v>
      </c>
      <c r="C440" s="371" t="s">
        <v>15</v>
      </c>
      <c r="D440" s="372"/>
      <c r="E440" s="372"/>
      <c r="F440" s="372"/>
      <c r="G440" s="373"/>
      <c r="H440" s="374"/>
    </row>
    <row r="441" spans="1:8" ht="12.75">
      <c r="A441" s="6"/>
      <c r="B441" s="187">
        <v>802</v>
      </c>
      <c r="C441" s="5"/>
      <c r="D441" s="292">
        <v>411100</v>
      </c>
      <c r="E441" s="55" t="s">
        <v>104</v>
      </c>
      <c r="F441" s="250">
        <v>81400</v>
      </c>
      <c r="G441" s="267">
        <v>81511.91</v>
      </c>
      <c r="H441" s="345">
        <f t="shared" si="8"/>
        <v>100.13748157248156</v>
      </c>
    </row>
    <row r="442" spans="1:8" ht="12.75">
      <c r="A442" s="6"/>
      <c r="B442" s="187">
        <v>802</v>
      </c>
      <c r="C442" s="5"/>
      <c r="D442" s="293">
        <v>411200</v>
      </c>
      <c r="E442" s="45" t="s">
        <v>49</v>
      </c>
      <c r="F442" s="250">
        <v>3000</v>
      </c>
      <c r="G442" s="267">
        <v>2224.77</v>
      </c>
      <c r="H442" s="345">
        <f t="shared" si="8"/>
        <v>74.15899999999999</v>
      </c>
    </row>
    <row r="443" spans="1:8" ht="12.75">
      <c r="A443" s="6"/>
      <c r="B443" s="187">
        <v>802</v>
      </c>
      <c r="C443" s="5"/>
      <c r="D443" s="293">
        <v>411300</v>
      </c>
      <c r="E443" s="45" t="s">
        <v>105</v>
      </c>
      <c r="F443" s="250">
        <v>17000</v>
      </c>
      <c r="G443" s="267">
        <v>15728.22</v>
      </c>
      <c r="H443" s="345">
        <f t="shared" si="8"/>
        <v>92.51894117647058</v>
      </c>
    </row>
    <row r="444" spans="1:8" ht="12.75">
      <c r="A444" s="6"/>
      <c r="B444" s="187">
        <v>802</v>
      </c>
      <c r="C444" s="5"/>
      <c r="D444" s="293">
        <v>411400</v>
      </c>
      <c r="E444" s="45" t="s">
        <v>72</v>
      </c>
      <c r="F444" s="250">
        <v>42000</v>
      </c>
      <c r="G444" s="267">
        <v>40396.9</v>
      </c>
      <c r="H444" s="345">
        <f t="shared" si="8"/>
        <v>96.18309523809523</v>
      </c>
    </row>
    <row r="445" spans="1:8" ht="12.75">
      <c r="A445" s="6"/>
      <c r="B445" s="5"/>
      <c r="C445" s="31">
        <v>411</v>
      </c>
      <c r="D445" s="297"/>
      <c r="E445" s="47" t="s">
        <v>106</v>
      </c>
      <c r="F445" s="257">
        <f>F443+F444+F441+F442</f>
        <v>143400</v>
      </c>
      <c r="G445" s="283">
        <f>G443+G444+G441+G442</f>
        <v>139861.8</v>
      </c>
      <c r="H445" s="346">
        <f t="shared" si="8"/>
        <v>97.53263598326359</v>
      </c>
    </row>
    <row r="446" spans="1:8" ht="12.75">
      <c r="A446" s="6"/>
      <c r="B446" s="5"/>
      <c r="C446" s="5"/>
      <c r="D446" s="298"/>
      <c r="E446" s="45"/>
      <c r="F446" s="66"/>
      <c r="G446" s="267"/>
      <c r="H446" s="345"/>
    </row>
    <row r="447" spans="1:8" ht="12.75">
      <c r="A447" s="6"/>
      <c r="B447" s="187">
        <v>802</v>
      </c>
      <c r="C447" s="5"/>
      <c r="D447" s="293">
        <v>412100</v>
      </c>
      <c r="E447" s="45" t="s">
        <v>74</v>
      </c>
      <c r="F447" s="250">
        <v>11000</v>
      </c>
      <c r="G447" s="267">
        <v>10560.69</v>
      </c>
      <c r="H447" s="345">
        <f t="shared" si="8"/>
        <v>96.00627272727273</v>
      </c>
    </row>
    <row r="448" spans="1:8" ht="12.75">
      <c r="A448" s="6"/>
      <c r="B448" s="187">
        <v>802</v>
      </c>
      <c r="C448" s="37"/>
      <c r="D448" s="235">
        <v>412200</v>
      </c>
      <c r="E448" s="45" t="s">
        <v>75</v>
      </c>
      <c r="F448" s="250">
        <v>10000</v>
      </c>
      <c r="G448" s="267">
        <v>8720.15</v>
      </c>
      <c r="H448" s="345">
        <f t="shared" si="8"/>
        <v>87.2015</v>
      </c>
    </row>
    <row r="449" spans="1:8" ht="12.75">
      <c r="A449" s="6"/>
      <c r="B449" s="187">
        <v>802</v>
      </c>
      <c r="C449" s="7"/>
      <c r="D449" s="235">
        <v>412500</v>
      </c>
      <c r="E449" s="45" t="s">
        <v>76</v>
      </c>
      <c r="F449" s="250">
        <v>5000</v>
      </c>
      <c r="G449" s="267">
        <v>4950</v>
      </c>
      <c r="H449" s="345">
        <f t="shared" si="8"/>
        <v>99</v>
      </c>
    </row>
    <row r="450" spans="1:8" ht="12.75">
      <c r="A450" s="6"/>
      <c r="B450" s="187">
        <v>802</v>
      </c>
      <c r="C450" s="7"/>
      <c r="D450" s="235">
        <v>412900</v>
      </c>
      <c r="E450" s="45" t="s">
        <v>77</v>
      </c>
      <c r="F450" s="250">
        <v>3500</v>
      </c>
      <c r="G450" s="267">
        <v>3462.74</v>
      </c>
      <c r="H450" s="345">
        <f t="shared" si="8"/>
        <v>98.93542857142856</v>
      </c>
    </row>
    <row r="451" spans="1:8" ht="12.75">
      <c r="A451" s="6"/>
      <c r="B451" s="5"/>
      <c r="C451" s="33">
        <v>412</v>
      </c>
      <c r="D451" s="301"/>
      <c r="E451" s="118" t="s">
        <v>107</v>
      </c>
      <c r="F451" s="302">
        <f>F447+F448+F449+F450</f>
        <v>29500</v>
      </c>
      <c r="G451" s="323">
        <f>G447+G448+G449+G450</f>
        <v>27693.58</v>
      </c>
      <c r="H451" s="346">
        <f t="shared" si="8"/>
        <v>93.87654237288136</v>
      </c>
    </row>
    <row r="452" spans="1:8" ht="12.75">
      <c r="A452" s="6"/>
      <c r="B452" s="101"/>
      <c r="C452" s="105"/>
      <c r="D452" s="298"/>
      <c r="E452" s="93"/>
      <c r="F452" s="93"/>
      <c r="G452" s="267"/>
      <c r="H452" s="345"/>
    </row>
    <row r="453" spans="1:8" ht="12.75">
      <c r="A453" s="6"/>
      <c r="B453" s="187">
        <v>802</v>
      </c>
      <c r="C453" s="105"/>
      <c r="D453" s="293">
        <v>413200</v>
      </c>
      <c r="E453" s="93" t="s">
        <v>108</v>
      </c>
      <c r="F453" s="254">
        <v>25000</v>
      </c>
      <c r="G453" s="267">
        <v>23757.68</v>
      </c>
      <c r="H453" s="345">
        <f t="shared" si="8"/>
        <v>95.03072</v>
      </c>
    </row>
    <row r="454" spans="1:8" ht="12.75">
      <c r="A454" s="6"/>
      <c r="B454" s="187">
        <v>802</v>
      </c>
      <c r="C454" s="105"/>
      <c r="D454" s="293">
        <v>413900</v>
      </c>
      <c r="E454" s="93" t="s">
        <v>170</v>
      </c>
      <c r="F454" s="254">
        <v>25000</v>
      </c>
      <c r="G454" s="267">
        <v>22504.35</v>
      </c>
      <c r="H454" s="345">
        <f t="shared" si="8"/>
        <v>90.0174</v>
      </c>
    </row>
    <row r="455" spans="1:8" ht="12.75">
      <c r="A455" s="89"/>
      <c r="B455" s="106"/>
      <c r="C455" s="110">
        <v>413</v>
      </c>
      <c r="D455" s="109"/>
      <c r="E455" s="65" t="s">
        <v>79</v>
      </c>
      <c r="F455" s="270">
        <f>F453+F454</f>
        <v>50000</v>
      </c>
      <c r="G455" s="324">
        <f>G453+G454</f>
        <v>46262.03</v>
      </c>
      <c r="H455" s="346">
        <f t="shared" si="8"/>
        <v>92.52405999999999</v>
      </c>
    </row>
    <row r="456" spans="1:8" ht="12.75">
      <c r="A456" s="89"/>
      <c r="B456" s="152"/>
      <c r="C456" s="216"/>
      <c r="D456" s="115"/>
      <c r="E456" s="176"/>
      <c r="F456" s="307"/>
      <c r="G456" s="45"/>
      <c r="H456" s="345"/>
    </row>
    <row r="457" spans="1:8" ht="15">
      <c r="A457" s="155">
        <v>73</v>
      </c>
      <c r="B457" s="134">
        <v>802</v>
      </c>
      <c r="C457" s="403" t="s">
        <v>16</v>
      </c>
      <c r="D457" s="372"/>
      <c r="E457" s="372"/>
      <c r="F457" s="372"/>
      <c r="G457" s="373"/>
      <c r="H457" s="374"/>
    </row>
    <row r="458" spans="1:8" ht="12.75">
      <c r="A458" s="6"/>
      <c r="B458" s="187">
        <v>802</v>
      </c>
      <c r="C458" s="101"/>
      <c r="D458" s="292">
        <v>411100</v>
      </c>
      <c r="E458" s="106" t="s">
        <v>104</v>
      </c>
      <c r="F458" s="254">
        <v>114000</v>
      </c>
      <c r="G458" s="267">
        <v>111142.12</v>
      </c>
      <c r="H458" s="345">
        <f t="shared" si="8"/>
        <v>97.49308771929825</v>
      </c>
    </row>
    <row r="459" spans="1:8" ht="12.75">
      <c r="A459" s="6"/>
      <c r="B459" s="187">
        <v>802</v>
      </c>
      <c r="C459" s="101"/>
      <c r="D459" s="293">
        <v>411200</v>
      </c>
      <c r="E459" s="50" t="s">
        <v>49</v>
      </c>
      <c r="F459" s="254">
        <v>4000</v>
      </c>
      <c r="G459" s="267">
        <v>3404.77</v>
      </c>
      <c r="H459" s="345">
        <f t="shared" si="8"/>
        <v>85.11925000000001</v>
      </c>
    </row>
    <row r="460" spans="1:8" ht="12.75">
      <c r="A460" s="6"/>
      <c r="B460" s="187">
        <v>802</v>
      </c>
      <c r="C460" s="101"/>
      <c r="D460" s="293">
        <v>411300</v>
      </c>
      <c r="E460" s="50" t="s">
        <v>105</v>
      </c>
      <c r="F460" s="254">
        <v>24000</v>
      </c>
      <c r="G460" s="267">
        <v>22697.61</v>
      </c>
      <c r="H460" s="345">
        <f t="shared" si="8"/>
        <v>94.573375</v>
      </c>
    </row>
    <row r="461" spans="1:8" ht="12.75">
      <c r="A461" s="6"/>
      <c r="B461" s="187">
        <v>802</v>
      </c>
      <c r="C461" s="101"/>
      <c r="D461" s="293">
        <v>411400</v>
      </c>
      <c r="E461" s="50" t="s">
        <v>72</v>
      </c>
      <c r="F461" s="254">
        <v>64000</v>
      </c>
      <c r="G461" s="267">
        <v>59652.86</v>
      </c>
      <c r="H461" s="345">
        <f t="shared" si="8"/>
        <v>93.20759375</v>
      </c>
    </row>
    <row r="462" spans="1:8" ht="12.75">
      <c r="A462" s="6"/>
      <c r="B462" s="105"/>
      <c r="C462" s="111">
        <v>411</v>
      </c>
      <c r="D462" s="297"/>
      <c r="E462" s="48" t="s">
        <v>106</v>
      </c>
      <c r="F462" s="270">
        <f>F458+F459+F460+F461</f>
        <v>206000</v>
      </c>
      <c r="G462" s="270">
        <f>G458+G459+G460+G461</f>
        <v>196897.36</v>
      </c>
      <c r="H462" s="346">
        <f t="shared" si="8"/>
        <v>95.58124271844659</v>
      </c>
    </row>
    <row r="463" spans="1:8" ht="8.25" customHeight="1">
      <c r="A463" s="6"/>
      <c r="B463" s="105"/>
      <c r="C463" s="101"/>
      <c r="D463" s="298"/>
      <c r="E463" s="50"/>
      <c r="F463" s="93"/>
      <c r="G463" s="267"/>
      <c r="H463" s="345"/>
    </row>
    <row r="464" spans="1:8" ht="12.75">
      <c r="A464" s="6"/>
      <c r="B464" s="187">
        <v>802</v>
      </c>
      <c r="C464" s="101"/>
      <c r="D464" s="293">
        <v>412100</v>
      </c>
      <c r="E464" s="50" t="s">
        <v>74</v>
      </c>
      <c r="F464" s="254">
        <v>13500</v>
      </c>
      <c r="G464" s="267">
        <v>12493.64</v>
      </c>
      <c r="H464" s="345">
        <f t="shared" si="8"/>
        <v>92.54548148148147</v>
      </c>
    </row>
    <row r="465" spans="1:8" ht="12.75">
      <c r="A465" s="6"/>
      <c r="B465" s="187">
        <v>802</v>
      </c>
      <c r="C465" s="101"/>
      <c r="D465" s="235">
        <v>412200</v>
      </c>
      <c r="E465" s="50" t="s">
        <v>75</v>
      </c>
      <c r="F465" s="254">
        <v>12000</v>
      </c>
      <c r="G465" s="267">
        <v>10366.73</v>
      </c>
      <c r="H465" s="345">
        <f t="shared" si="8"/>
        <v>86.38941666666666</v>
      </c>
    </row>
    <row r="466" spans="1:8" ht="13.5" thickBot="1">
      <c r="A466" s="3"/>
      <c r="B466" s="153"/>
      <c r="C466" s="148"/>
      <c r="D466" s="154"/>
      <c r="E466" s="153"/>
      <c r="F466" s="308"/>
      <c r="G466" s="53"/>
      <c r="H466" s="347"/>
    </row>
    <row r="467" spans="1:6" ht="13.5" thickBot="1">
      <c r="A467" s="7"/>
      <c r="B467" s="28"/>
      <c r="C467" s="28"/>
      <c r="D467" s="114"/>
      <c r="E467" s="28"/>
      <c r="F467" s="147"/>
    </row>
    <row r="468" spans="1:8" ht="12.75">
      <c r="A468" s="18" t="s">
        <v>32</v>
      </c>
      <c r="B468" s="19" t="s">
        <v>34</v>
      </c>
      <c r="C468" s="18" t="s">
        <v>244</v>
      </c>
      <c r="D468" s="19" t="s">
        <v>244</v>
      </c>
      <c r="E468" s="16" t="s">
        <v>31</v>
      </c>
      <c r="F468" s="248" t="s">
        <v>35</v>
      </c>
      <c r="G468" s="287" t="s">
        <v>245</v>
      </c>
      <c r="H468" s="259" t="s">
        <v>246</v>
      </c>
    </row>
    <row r="469" spans="1:8" ht="13.5" thickBot="1">
      <c r="A469" s="20" t="s">
        <v>33</v>
      </c>
      <c r="B469" s="21" t="s">
        <v>33</v>
      </c>
      <c r="C469" s="20" t="s">
        <v>33</v>
      </c>
      <c r="D469" s="21" t="s">
        <v>33</v>
      </c>
      <c r="E469" s="17"/>
      <c r="F469" s="249"/>
      <c r="G469" s="14"/>
      <c r="H469" s="260" t="s">
        <v>247</v>
      </c>
    </row>
    <row r="470" spans="1:8" ht="12.75">
      <c r="A470" s="6"/>
      <c r="B470" s="187">
        <v>802</v>
      </c>
      <c r="C470" s="101"/>
      <c r="D470" s="293">
        <v>412500</v>
      </c>
      <c r="E470" s="50" t="s">
        <v>76</v>
      </c>
      <c r="F470" s="314">
        <v>6380</v>
      </c>
      <c r="G470" s="284">
        <v>6375</v>
      </c>
      <c r="H470" s="345">
        <f aca="true" t="shared" si="9" ref="H470:H476">G470/F470*100</f>
        <v>99.92163009404389</v>
      </c>
    </row>
    <row r="471" spans="1:8" ht="12.75">
      <c r="A471" s="6"/>
      <c r="B471" s="187">
        <v>802</v>
      </c>
      <c r="C471" s="5"/>
      <c r="D471" s="293">
        <v>412900</v>
      </c>
      <c r="E471" s="45" t="s">
        <v>77</v>
      </c>
      <c r="F471" s="311">
        <v>5000</v>
      </c>
      <c r="G471" s="267">
        <v>4003.32</v>
      </c>
      <c r="H471" s="345">
        <f t="shared" si="9"/>
        <v>80.0664</v>
      </c>
    </row>
    <row r="472" spans="1:8" ht="12.75">
      <c r="A472" s="6"/>
      <c r="B472" s="5"/>
      <c r="C472" s="31">
        <v>412</v>
      </c>
      <c r="D472" s="297"/>
      <c r="E472" s="48" t="s">
        <v>107</v>
      </c>
      <c r="F472" s="279">
        <f>F464+F465+F470+F471</f>
        <v>36880</v>
      </c>
      <c r="G472" s="304">
        <f>G464+G465+G470+G471</f>
        <v>33238.69</v>
      </c>
      <c r="H472" s="346">
        <f t="shared" si="9"/>
        <v>90.12659978308027</v>
      </c>
    </row>
    <row r="473" spans="1:8" ht="10.5" customHeight="1">
      <c r="A473" s="6"/>
      <c r="B473" s="5"/>
      <c r="C473" s="5"/>
      <c r="D473" s="298"/>
      <c r="E473" s="45"/>
      <c r="F473" s="45"/>
      <c r="G473" s="267"/>
      <c r="H473" s="345"/>
    </row>
    <row r="474" spans="1:8" ht="12.75">
      <c r="A474" s="6"/>
      <c r="B474" s="187">
        <v>802</v>
      </c>
      <c r="C474" s="5"/>
      <c r="D474" s="293">
        <v>413200</v>
      </c>
      <c r="E474" s="45" t="s">
        <v>108</v>
      </c>
      <c r="F474" s="311">
        <v>10500</v>
      </c>
      <c r="G474" s="267">
        <v>9736.71</v>
      </c>
      <c r="H474" s="345">
        <f t="shared" si="9"/>
        <v>92.73057142857142</v>
      </c>
    </row>
    <row r="475" spans="1:8" ht="12.75">
      <c r="A475" s="6"/>
      <c r="B475" s="187">
        <v>802</v>
      </c>
      <c r="C475" s="5"/>
      <c r="D475" s="293">
        <v>413900</v>
      </c>
      <c r="E475" s="45" t="s">
        <v>170</v>
      </c>
      <c r="F475" s="310">
        <v>66500</v>
      </c>
      <c r="G475" s="267">
        <v>66143.34</v>
      </c>
      <c r="H475" s="345">
        <f t="shared" si="9"/>
        <v>99.46366917293233</v>
      </c>
    </row>
    <row r="476" spans="1:8" ht="12.75">
      <c r="A476" s="89"/>
      <c r="B476" s="5"/>
      <c r="C476" s="31">
        <v>413</v>
      </c>
      <c r="D476" s="315"/>
      <c r="E476" s="316" t="s">
        <v>79</v>
      </c>
      <c r="F476" s="317">
        <f>F474+F475</f>
        <v>77000</v>
      </c>
      <c r="G476" s="317">
        <f>G474+G475</f>
        <v>75880.04999999999</v>
      </c>
      <c r="H476" s="346">
        <f t="shared" si="9"/>
        <v>98.54551948051946</v>
      </c>
    </row>
    <row r="477" spans="1:8" ht="12.75">
      <c r="A477" s="89"/>
      <c r="B477" s="319"/>
      <c r="C477" s="217"/>
      <c r="D477" s="115"/>
      <c r="E477" s="141"/>
      <c r="F477" s="312"/>
      <c r="G477" s="319"/>
      <c r="H477" s="78"/>
    </row>
    <row r="478" spans="1:8" ht="15">
      <c r="A478" s="155">
        <v>74</v>
      </c>
      <c r="B478" s="318">
        <v>802</v>
      </c>
      <c r="C478" s="393" t="s">
        <v>238</v>
      </c>
      <c r="D478" s="394"/>
      <c r="E478" s="394"/>
      <c r="F478" s="394"/>
      <c r="G478" s="384"/>
      <c r="H478" s="374"/>
    </row>
    <row r="479" spans="1:8" ht="12.75">
      <c r="A479" s="6"/>
      <c r="B479" s="187">
        <v>802</v>
      </c>
      <c r="C479" s="5"/>
      <c r="D479" s="292">
        <v>411100</v>
      </c>
      <c r="E479" s="55" t="s">
        <v>104</v>
      </c>
      <c r="F479" s="252">
        <v>106000</v>
      </c>
      <c r="G479" s="284">
        <v>102419.25</v>
      </c>
      <c r="H479" s="345">
        <f aca="true" t="shared" si="10" ref="H479:H494">G479/F479*100</f>
        <v>96.62193396226415</v>
      </c>
    </row>
    <row r="480" spans="1:8" ht="12.75">
      <c r="A480" s="6"/>
      <c r="B480" s="187">
        <v>802</v>
      </c>
      <c r="C480" s="5"/>
      <c r="D480" s="293">
        <v>411200</v>
      </c>
      <c r="E480" s="45" t="s">
        <v>49</v>
      </c>
      <c r="F480" s="250">
        <v>3500</v>
      </c>
      <c r="G480" s="267">
        <v>2961.18</v>
      </c>
      <c r="H480" s="345">
        <f t="shared" si="10"/>
        <v>84.60514285714285</v>
      </c>
    </row>
    <row r="481" spans="1:8" ht="12.75">
      <c r="A481" s="6"/>
      <c r="B481" s="187">
        <v>802</v>
      </c>
      <c r="C481" s="5"/>
      <c r="D481" s="293">
        <v>411300</v>
      </c>
      <c r="E481" s="45" t="s">
        <v>105</v>
      </c>
      <c r="F481" s="250">
        <v>21500</v>
      </c>
      <c r="G481" s="267">
        <v>19739.21</v>
      </c>
      <c r="H481" s="345">
        <f t="shared" si="10"/>
        <v>91.81027906976745</v>
      </c>
    </row>
    <row r="482" spans="1:8" ht="12.75">
      <c r="A482" s="6"/>
      <c r="B482" s="187">
        <v>802</v>
      </c>
      <c r="C482" s="5"/>
      <c r="D482" s="293">
        <v>411400</v>
      </c>
      <c r="E482" s="45" t="s">
        <v>72</v>
      </c>
      <c r="F482" s="250">
        <v>60000</v>
      </c>
      <c r="G482" s="267">
        <v>54957.7</v>
      </c>
      <c r="H482" s="345">
        <f t="shared" si="10"/>
        <v>91.59616666666666</v>
      </c>
    </row>
    <row r="483" spans="1:8" ht="12.75">
      <c r="A483" s="6"/>
      <c r="B483" s="5"/>
      <c r="C483" s="31">
        <v>411</v>
      </c>
      <c r="D483" s="297"/>
      <c r="E483" s="47" t="s">
        <v>106</v>
      </c>
      <c r="F483" s="257">
        <f>F479+F480+F481+F482</f>
        <v>191000</v>
      </c>
      <c r="G483" s="304">
        <f>G479+G480+G481+G482</f>
        <v>180077.33999999997</v>
      </c>
      <c r="H483" s="346">
        <f t="shared" si="10"/>
        <v>94.28132984293191</v>
      </c>
    </row>
    <row r="484" spans="1:8" ht="9.75" customHeight="1">
      <c r="A484" s="6"/>
      <c r="B484" s="5"/>
      <c r="C484" s="5"/>
      <c r="D484" s="298"/>
      <c r="E484" s="45"/>
      <c r="F484" s="66"/>
      <c r="G484" s="267"/>
      <c r="H484" s="345"/>
    </row>
    <row r="485" spans="1:8" ht="12.75">
      <c r="A485" s="6"/>
      <c r="B485" s="187">
        <v>802</v>
      </c>
      <c r="C485" s="5"/>
      <c r="D485" s="293">
        <v>412100</v>
      </c>
      <c r="E485" s="45" t="s">
        <v>74</v>
      </c>
      <c r="F485" s="250">
        <v>15000</v>
      </c>
      <c r="G485" s="267">
        <v>13378.64</v>
      </c>
      <c r="H485" s="345">
        <f t="shared" si="10"/>
        <v>89.19093333333333</v>
      </c>
    </row>
    <row r="486" spans="1:8" ht="12.75">
      <c r="A486" s="6"/>
      <c r="B486" s="187">
        <v>802</v>
      </c>
      <c r="C486" s="5"/>
      <c r="D486" s="235">
        <v>412200</v>
      </c>
      <c r="E486" s="45" t="s">
        <v>75</v>
      </c>
      <c r="F486" s="250">
        <v>14500</v>
      </c>
      <c r="G486" s="267">
        <v>11481.73</v>
      </c>
      <c r="H486" s="345">
        <f t="shared" si="10"/>
        <v>79.1843448275862</v>
      </c>
    </row>
    <row r="487" spans="1:8" ht="12.75">
      <c r="A487" s="6"/>
      <c r="B487" s="187">
        <v>802</v>
      </c>
      <c r="C487" s="5"/>
      <c r="D487" s="235">
        <v>412500</v>
      </c>
      <c r="E487" s="45" t="s">
        <v>76</v>
      </c>
      <c r="F487" s="250">
        <v>7200</v>
      </c>
      <c r="G487" s="267">
        <v>7200</v>
      </c>
      <c r="H487" s="345">
        <f t="shared" si="10"/>
        <v>100</v>
      </c>
    </row>
    <row r="488" spans="1:8" ht="12.75">
      <c r="A488" s="6"/>
      <c r="B488" s="187">
        <v>802</v>
      </c>
      <c r="C488" s="5"/>
      <c r="D488" s="235">
        <v>412900</v>
      </c>
      <c r="E488" s="45" t="s">
        <v>77</v>
      </c>
      <c r="F488" s="250">
        <v>12500</v>
      </c>
      <c r="G488" s="267">
        <v>9749</v>
      </c>
      <c r="H488" s="345">
        <f t="shared" si="10"/>
        <v>77.99199999999999</v>
      </c>
    </row>
    <row r="489" spans="1:8" ht="12.75">
      <c r="A489" s="6"/>
      <c r="B489" s="5"/>
      <c r="C489" s="31">
        <v>412</v>
      </c>
      <c r="D489" s="297"/>
      <c r="E489" s="48" t="s">
        <v>107</v>
      </c>
      <c r="F489" s="257">
        <f>F485+F486+F487+F488</f>
        <v>49200</v>
      </c>
      <c r="G489" s="304">
        <f>G485+G486+G487+G488</f>
        <v>41809.369999999995</v>
      </c>
      <c r="H489" s="346">
        <f t="shared" si="10"/>
        <v>84.97839430894308</v>
      </c>
    </row>
    <row r="490" spans="1:8" ht="12.75">
      <c r="A490" s="6"/>
      <c r="B490" s="5"/>
      <c r="C490" s="5"/>
      <c r="D490" s="298"/>
      <c r="E490" s="45"/>
      <c r="F490" s="66"/>
      <c r="G490" s="45"/>
      <c r="H490" s="345"/>
    </row>
    <row r="491" spans="1:8" ht="12.75">
      <c r="A491" s="6"/>
      <c r="B491" s="187">
        <v>802</v>
      </c>
      <c r="C491" s="5"/>
      <c r="D491" s="293">
        <v>413200</v>
      </c>
      <c r="E491" s="45" t="s">
        <v>108</v>
      </c>
      <c r="F491" s="250">
        <v>32000</v>
      </c>
      <c r="G491" s="267">
        <v>30134.48</v>
      </c>
      <c r="H491" s="345">
        <f t="shared" si="10"/>
        <v>94.17025</v>
      </c>
    </row>
    <row r="492" spans="1:8" ht="12.75">
      <c r="A492" s="6"/>
      <c r="B492" s="187">
        <v>802</v>
      </c>
      <c r="C492" s="5"/>
      <c r="D492" s="293">
        <v>413900</v>
      </c>
      <c r="E492" s="45" t="s">
        <v>170</v>
      </c>
      <c r="F492" s="250">
        <v>33000</v>
      </c>
      <c r="G492" s="267">
        <v>32281.91</v>
      </c>
      <c r="H492" s="345">
        <f t="shared" si="10"/>
        <v>97.8239696969697</v>
      </c>
    </row>
    <row r="493" spans="1:8" ht="12.75">
      <c r="A493" s="6"/>
      <c r="B493" s="187">
        <v>802</v>
      </c>
      <c r="C493" s="5"/>
      <c r="D493" s="293">
        <v>413924</v>
      </c>
      <c r="E493" s="50" t="s">
        <v>214</v>
      </c>
      <c r="F493" s="254">
        <v>20000</v>
      </c>
      <c r="G493" s="267">
        <v>20000</v>
      </c>
      <c r="H493" s="345">
        <f t="shared" si="10"/>
        <v>100</v>
      </c>
    </row>
    <row r="494" spans="1:8" ht="12.75">
      <c r="A494" s="6"/>
      <c r="B494" s="5"/>
      <c r="C494" s="31">
        <v>413</v>
      </c>
      <c r="D494" s="320"/>
      <c r="E494" s="167" t="s">
        <v>79</v>
      </c>
      <c r="F494" s="321">
        <f>F491+F492+F493</f>
        <v>85000</v>
      </c>
      <c r="G494" s="322">
        <f>G491+G492+G493</f>
        <v>82416.39</v>
      </c>
      <c r="H494" s="346">
        <f t="shared" si="10"/>
        <v>96.96045882352942</v>
      </c>
    </row>
    <row r="495" spans="1:8" ht="12.75">
      <c r="A495" s="6"/>
      <c r="B495" s="66"/>
      <c r="C495" s="217"/>
      <c r="D495" s="115"/>
      <c r="E495" s="176"/>
      <c r="F495" s="307"/>
      <c r="G495" s="319"/>
      <c r="H495" s="78"/>
    </row>
    <row r="496" spans="1:8" ht="15">
      <c r="A496" s="155">
        <v>75</v>
      </c>
      <c r="B496" s="318">
        <v>802</v>
      </c>
      <c r="C496" s="393" t="s">
        <v>24</v>
      </c>
      <c r="D496" s="394"/>
      <c r="E496" s="394"/>
      <c r="F496" s="394"/>
      <c r="G496" s="384"/>
      <c r="H496" s="374"/>
    </row>
    <row r="497" spans="1:8" ht="12.75">
      <c r="A497" s="6"/>
      <c r="B497" s="187">
        <v>802</v>
      </c>
      <c r="C497" s="5"/>
      <c r="D497" s="292">
        <v>411100</v>
      </c>
      <c r="E497" s="55" t="s">
        <v>104</v>
      </c>
      <c r="F497" s="250">
        <v>6000</v>
      </c>
      <c r="G497" s="267">
        <v>3694.69</v>
      </c>
      <c r="H497" s="345">
        <f aca="true" t="shared" si="11" ref="H497:H510">G497/F497*100</f>
        <v>61.57816666666667</v>
      </c>
    </row>
    <row r="498" spans="1:8" ht="12.75">
      <c r="A498" s="6"/>
      <c r="B498" s="187">
        <v>802</v>
      </c>
      <c r="C498" s="5"/>
      <c r="D498" s="293">
        <v>411200</v>
      </c>
      <c r="E498" s="45" t="s">
        <v>49</v>
      </c>
      <c r="F498" s="250">
        <v>250</v>
      </c>
      <c r="G498" s="267">
        <v>111.23</v>
      </c>
      <c r="H498" s="345">
        <f t="shared" si="11"/>
        <v>44.492000000000004</v>
      </c>
    </row>
    <row r="499" spans="1:8" ht="12.75">
      <c r="A499" s="6"/>
      <c r="B499" s="187">
        <v>802</v>
      </c>
      <c r="C499" s="5"/>
      <c r="D499" s="293">
        <v>411300</v>
      </c>
      <c r="E499" s="45" t="s">
        <v>105</v>
      </c>
      <c r="F499" s="250">
        <v>1210</v>
      </c>
      <c r="G499" s="267">
        <v>741.52</v>
      </c>
      <c r="H499" s="345">
        <f t="shared" si="11"/>
        <v>61.28264462809917</v>
      </c>
    </row>
    <row r="500" spans="1:8" ht="12.75">
      <c r="A500" s="6"/>
      <c r="B500" s="187">
        <v>802</v>
      </c>
      <c r="C500" s="5"/>
      <c r="D500" s="293">
        <v>411400</v>
      </c>
      <c r="E500" s="45" t="s">
        <v>72</v>
      </c>
      <c r="F500" s="250">
        <v>3500</v>
      </c>
      <c r="G500" s="267">
        <v>1879.47</v>
      </c>
      <c r="H500" s="345">
        <f t="shared" si="11"/>
        <v>53.69914285714286</v>
      </c>
    </row>
    <row r="501" spans="1:8" ht="12.75">
      <c r="A501" s="6"/>
      <c r="B501" s="5"/>
      <c r="C501" s="31">
        <v>411</v>
      </c>
      <c r="D501" s="297"/>
      <c r="E501" s="47" t="s">
        <v>106</v>
      </c>
      <c r="F501" s="257">
        <v>10960</v>
      </c>
      <c r="G501" s="304">
        <f>SUM(G497:G500)</f>
        <v>6426.910000000001</v>
      </c>
      <c r="H501" s="346">
        <f t="shared" si="11"/>
        <v>58.63968978102191</v>
      </c>
    </row>
    <row r="502" spans="1:8" ht="12.75">
      <c r="A502" s="6"/>
      <c r="B502" s="5"/>
      <c r="C502" s="5"/>
      <c r="D502" s="298"/>
      <c r="E502" s="45"/>
      <c r="F502" s="66"/>
      <c r="G502" s="267"/>
      <c r="H502" s="345"/>
    </row>
    <row r="503" spans="1:8" ht="12.75">
      <c r="A503" s="6"/>
      <c r="B503" s="187">
        <v>802</v>
      </c>
      <c r="C503" s="5"/>
      <c r="D503" s="293">
        <v>412100</v>
      </c>
      <c r="E503" s="45" t="s">
        <v>74</v>
      </c>
      <c r="F503" s="250">
        <v>550</v>
      </c>
      <c r="G503" s="267">
        <v>501.32</v>
      </c>
      <c r="H503" s="345">
        <f t="shared" si="11"/>
        <v>91.14909090909092</v>
      </c>
    </row>
    <row r="504" spans="1:8" ht="12.75">
      <c r="A504" s="6"/>
      <c r="B504" s="187">
        <v>802</v>
      </c>
      <c r="C504" s="5"/>
      <c r="D504" s="235">
        <v>412200</v>
      </c>
      <c r="E504" s="45" t="s">
        <v>75</v>
      </c>
      <c r="F504" s="250">
        <v>550</v>
      </c>
      <c r="G504" s="267">
        <v>418.86</v>
      </c>
      <c r="H504" s="345">
        <f t="shared" si="11"/>
        <v>76.15636363636365</v>
      </c>
    </row>
    <row r="505" spans="1:8" ht="12.75">
      <c r="A505" s="6"/>
      <c r="B505" s="187">
        <v>802</v>
      </c>
      <c r="C505" s="5"/>
      <c r="D505" s="235">
        <v>412900</v>
      </c>
      <c r="E505" s="45" t="s">
        <v>77</v>
      </c>
      <c r="F505" s="250">
        <v>500</v>
      </c>
      <c r="G505" s="267">
        <v>0</v>
      </c>
      <c r="H505" s="345">
        <f t="shared" si="11"/>
        <v>0</v>
      </c>
    </row>
    <row r="506" spans="1:8" ht="12.75">
      <c r="A506" s="6"/>
      <c r="B506" s="5"/>
      <c r="C506" s="31">
        <v>412</v>
      </c>
      <c r="D506" s="297"/>
      <c r="E506" s="48" t="s">
        <v>107</v>
      </c>
      <c r="F506" s="257">
        <f>F503+F504+F505</f>
        <v>1600</v>
      </c>
      <c r="G506" s="304">
        <f>G503+G504+G505</f>
        <v>920.1800000000001</v>
      </c>
      <c r="H506" s="346">
        <f t="shared" si="11"/>
        <v>57.511250000000004</v>
      </c>
    </row>
    <row r="507" spans="1:8" ht="12.75">
      <c r="A507" s="6"/>
      <c r="B507" s="5"/>
      <c r="C507" s="5"/>
      <c r="D507" s="298"/>
      <c r="E507" s="45"/>
      <c r="F507" s="66"/>
      <c r="G507" s="267"/>
      <c r="H507" s="345"/>
    </row>
    <row r="508" spans="1:8" ht="12.75">
      <c r="A508" s="6"/>
      <c r="B508" s="187">
        <v>802</v>
      </c>
      <c r="C508" s="5"/>
      <c r="D508" s="293">
        <v>413200</v>
      </c>
      <c r="E508" s="45" t="s">
        <v>108</v>
      </c>
      <c r="F508" s="250">
        <v>2500</v>
      </c>
      <c r="G508" s="267">
        <v>0</v>
      </c>
      <c r="H508" s="345">
        <f t="shared" si="11"/>
        <v>0</v>
      </c>
    </row>
    <row r="509" spans="1:8" ht="12.75">
      <c r="A509" s="6"/>
      <c r="B509" s="187">
        <v>802</v>
      </c>
      <c r="C509" s="5"/>
      <c r="D509" s="293">
        <v>413900</v>
      </c>
      <c r="E509" s="45" t="s">
        <v>170</v>
      </c>
      <c r="F509" s="250">
        <v>7000</v>
      </c>
      <c r="G509" s="267">
        <v>6089</v>
      </c>
      <c r="H509" s="345">
        <f t="shared" si="11"/>
        <v>86.9857142857143</v>
      </c>
    </row>
    <row r="510" spans="1:8" ht="12.75">
      <c r="A510" s="6"/>
      <c r="B510" s="45"/>
      <c r="C510" s="31">
        <v>413</v>
      </c>
      <c r="D510" s="63"/>
      <c r="E510" s="47" t="s">
        <v>79</v>
      </c>
      <c r="F510" s="257">
        <f>F508+F509</f>
        <v>9500</v>
      </c>
      <c r="G510" s="304">
        <f>G508+G509</f>
        <v>6089</v>
      </c>
      <c r="H510" s="346">
        <f t="shared" si="11"/>
        <v>64.09473684210526</v>
      </c>
    </row>
    <row r="511" spans="1:8" ht="12.75">
      <c r="A511" s="6"/>
      <c r="B511" s="38"/>
      <c r="C511" s="33"/>
      <c r="D511" s="217"/>
      <c r="E511" s="141"/>
      <c r="F511" s="312"/>
      <c r="G511" s="45"/>
      <c r="H511" s="51"/>
    </row>
    <row r="512" spans="1:8" ht="15">
      <c r="A512" s="155">
        <v>76</v>
      </c>
      <c r="B512" s="134">
        <v>802</v>
      </c>
      <c r="C512" s="371" t="s">
        <v>25</v>
      </c>
      <c r="D512" s="372"/>
      <c r="E512" s="372"/>
      <c r="F512" s="372"/>
      <c r="G512" s="373"/>
      <c r="H512" s="374"/>
    </row>
    <row r="513" spans="1:8" ht="12.75">
      <c r="A513" s="6"/>
      <c r="B513" s="187">
        <v>802</v>
      </c>
      <c r="C513" s="5"/>
      <c r="D513" s="292">
        <v>411100</v>
      </c>
      <c r="E513" s="55" t="s">
        <v>104</v>
      </c>
      <c r="F513" s="250">
        <v>7350</v>
      </c>
      <c r="G513" s="45">
        <v>7347.15</v>
      </c>
      <c r="H513" s="345">
        <f aca="true" t="shared" si="12" ref="H513:H520">G513/F513*100</f>
        <v>99.96122448979591</v>
      </c>
    </row>
    <row r="514" spans="1:8" ht="12.75">
      <c r="A514" s="6"/>
      <c r="B514" s="187">
        <v>802</v>
      </c>
      <c r="C514" s="5"/>
      <c r="D514" s="293">
        <v>411200</v>
      </c>
      <c r="E514" s="45" t="s">
        <v>49</v>
      </c>
      <c r="F514" s="250">
        <v>250</v>
      </c>
      <c r="G514" s="45">
        <v>197.11</v>
      </c>
      <c r="H514" s="345">
        <f t="shared" si="12"/>
        <v>78.84400000000001</v>
      </c>
    </row>
    <row r="515" spans="1:8" ht="12.75">
      <c r="A515" s="6"/>
      <c r="B515" s="187">
        <v>802</v>
      </c>
      <c r="C515" s="5"/>
      <c r="D515" s="293">
        <v>411300</v>
      </c>
      <c r="E515" s="45" t="s">
        <v>105</v>
      </c>
      <c r="F515" s="250">
        <v>1350</v>
      </c>
      <c r="G515" s="45">
        <v>1314.01</v>
      </c>
      <c r="H515" s="345">
        <f t="shared" si="12"/>
        <v>97.33407407407407</v>
      </c>
    </row>
    <row r="516" spans="1:8" ht="12.75">
      <c r="A516" s="6"/>
      <c r="B516" s="187">
        <v>802</v>
      </c>
      <c r="C516" s="5"/>
      <c r="D516" s="293">
        <v>411400</v>
      </c>
      <c r="E516" s="45" t="s">
        <v>72</v>
      </c>
      <c r="F516" s="250">
        <v>2150</v>
      </c>
      <c r="G516" s="45">
        <v>2104.47</v>
      </c>
      <c r="H516" s="345">
        <f t="shared" si="12"/>
        <v>97.88232558139534</v>
      </c>
    </row>
    <row r="517" spans="1:8" ht="12.75">
      <c r="A517" s="6"/>
      <c r="B517" s="5"/>
      <c r="C517" s="31">
        <v>411</v>
      </c>
      <c r="D517" s="297"/>
      <c r="E517" s="47" t="s">
        <v>106</v>
      </c>
      <c r="F517" s="257">
        <f>F513+F514+F515+F516</f>
        <v>11100</v>
      </c>
      <c r="G517" s="279">
        <f>G513+G514+G515+G516</f>
        <v>10962.739999999998</v>
      </c>
      <c r="H517" s="346">
        <f t="shared" si="12"/>
        <v>98.7634234234234</v>
      </c>
    </row>
    <row r="518" spans="1:8" ht="12.75">
      <c r="A518" s="6"/>
      <c r="B518" s="5"/>
      <c r="C518" s="5"/>
      <c r="D518" s="298"/>
      <c r="E518" s="45"/>
      <c r="F518" s="66"/>
      <c r="G518" s="45"/>
      <c r="H518" s="345"/>
    </row>
    <row r="519" spans="1:8" ht="12.75">
      <c r="A519" s="6"/>
      <c r="B519" s="187">
        <v>802</v>
      </c>
      <c r="C519" s="5"/>
      <c r="D519" s="293">
        <v>412100</v>
      </c>
      <c r="E519" s="45" t="s">
        <v>74</v>
      </c>
      <c r="F519" s="250">
        <v>1400</v>
      </c>
      <c r="G519" s="267">
        <v>1234.78</v>
      </c>
      <c r="H519" s="345">
        <f t="shared" si="12"/>
        <v>88.19857142857143</v>
      </c>
    </row>
    <row r="520" spans="1:8" ht="12.75">
      <c r="A520" s="6"/>
      <c r="B520" s="187">
        <v>802</v>
      </c>
      <c r="C520" s="5"/>
      <c r="D520" s="235">
        <v>412200</v>
      </c>
      <c r="E520" s="45" t="s">
        <v>75</v>
      </c>
      <c r="F520" s="250">
        <v>1000</v>
      </c>
      <c r="G520" s="267">
        <v>774</v>
      </c>
      <c r="H520" s="345">
        <f t="shared" si="12"/>
        <v>77.4</v>
      </c>
    </row>
    <row r="521" spans="1:8" ht="12.75">
      <c r="A521" s="6"/>
      <c r="B521" s="187"/>
      <c r="C521" s="5"/>
      <c r="D521" s="49"/>
      <c r="E521" s="45"/>
      <c r="F521" s="250"/>
      <c r="G521" s="45"/>
      <c r="H521" s="51"/>
    </row>
    <row r="522" spans="1:8" ht="13.5" thickBot="1">
      <c r="A522" s="3"/>
      <c r="B522" s="188"/>
      <c r="C522" s="14"/>
      <c r="D522" s="107"/>
      <c r="E522" s="53"/>
      <c r="F522" s="313"/>
      <c r="G522" s="53"/>
      <c r="H522" s="262"/>
    </row>
    <row r="523" spans="1:6" ht="12.75">
      <c r="A523" s="7"/>
      <c r="B523" s="7"/>
      <c r="C523" s="7"/>
      <c r="D523" s="114"/>
      <c r="E523" s="7"/>
      <c r="F523" s="112"/>
    </row>
    <row r="524" spans="1:6" ht="13.5" thickBot="1">
      <c r="A524" s="7"/>
      <c r="B524" s="7"/>
      <c r="C524" s="7"/>
      <c r="D524" s="114"/>
      <c r="E524" s="7"/>
      <c r="F524" s="112"/>
    </row>
    <row r="525" spans="1:8" ht="12.75">
      <c r="A525" s="18" t="s">
        <v>32</v>
      </c>
      <c r="B525" s="19" t="s">
        <v>34</v>
      </c>
      <c r="C525" s="18" t="s">
        <v>244</v>
      </c>
      <c r="D525" s="19" t="s">
        <v>244</v>
      </c>
      <c r="E525" s="16" t="s">
        <v>31</v>
      </c>
      <c r="F525" s="248" t="s">
        <v>35</v>
      </c>
      <c r="G525" s="287" t="s">
        <v>245</v>
      </c>
      <c r="H525" s="259" t="s">
        <v>246</v>
      </c>
    </row>
    <row r="526" spans="1:8" ht="13.5" thickBot="1">
      <c r="A526" s="20" t="s">
        <v>33</v>
      </c>
      <c r="B526" s="21" t="s">
        <v>33</v>
      </c>
      <c r="C526" s="20" t="s">
        <v>33</v>
      </c>
      <c r="D526" s="21" t="s">
        <v>33</v>
      </c>
      <c r="E526" s="17"/>
      <c r="F526" s="249"/>
      <c r="G526" s="14"/>
      <c r="H526" s="260" t="s">
        <v>247</v>
      </c>
    </row>
    <row r="527" spans="1:8" ht="12.75">
      <c r="A527" s="6"/>
      <c r="B527" s="187">
        <v>802</v>
      </c>
      <c r="C527" s="5"/>
      <c r="D527" s="235">
        <v>412900</v>
      </c>
      <c r="E527" s="45" t="s">
        <v>77</v>
      </c>
      <c r="F527" s="250">
        <v>4000</v>
      </c>
      <c r="G527" s="267">
        <v>2040.16</v>
      </c>
      <c r="H527" s="345">
        <f aca="true" t="shared" si="13" ref="H527:H533">G527/F527*100</f>
        <v>51.004000000000005</v>
      </c>
    </row>
    <row r="528" spans="1:8" ht="12.75">
      <c r="A528" s="6"/>
      <c r="B528" s="5"/>
      <c r="C528" s="31">
        <v>412</v>
      </c>
      <c r="D528" s="297"/>
      <c r="E528" s="48" t="s">
        <v>107</v>
      </c>
      <c r="F528" s="257">
        <f>F519+F520+F521+F522+F527</f>
        <v>6400</v>
      </c>
      <c r="G528" s="279">
        <f>G519+G520+G521+G522+G527</f>
        <v>4048.94</v>
      </c>
      <c r="H528" s="346">
        <f t="shared" si="13"/>
        <v>63.26468750000001</v>
      </c>
    </row>
    <row r="529" spans="1:8" ht="12.75">
      <c r="A529" s="6"/>
      <c r="B529" s="5"/>
      <c r="C529" s="5"/>
      <c r="D529" s="298"/>
      <c r="E529" s="45"/>
      <c r="F529" s="66"/>
      <c r="G529" s="45"/>
      <c r="H529" s="345"/>
    </row>
    <row r="530" spans="1:8" ht="12.75">
      <c r="A530" s="6"/>
      <c r="B530" s="187">
        <v>802</v>
      </c>
      <c r="C530" s="5"/>
      <c r="D530" s="293">
        <v>413200</v>
      </c>
      <c r="E530" s="45" t="s">
        <v>108</v>
      </c>
      <c r="F530" s="250">
        <v>3000</v>
      </c>
      <c r="G530" s="267">
        <v>1080.84</v>
      </c>
      <c r="H530" s="345">
        <f t="shared" si="13"/>
        <v>36.028</v>
      </c>
    </row>
    <row r="531" spans="1:8" ht="12.75">
      <c r="A531" s="6"/>
      <c r="B531" s="187">
        <v>802</v>
      </c>
      <c r="C531" s="5"/>
      <c r="D531" s="293">
        <v>413900</v>
      </c>
      <c r="E531" s="45" t="s">
        <v>170</v>
      </c>
      <c r="F531" s="250">
        <v>7500</v>
      </c>
      <c r="G531" s="267">
        <v>6525.72</v>
      </c>
      <c r="H531" s="345">
        <f t="shared" si="13"/>
        <v>87.00959999999999</v>
      </c>
    </row>
    <row r="532" spans="1:8" ht="12.75">
      <c r="A532" s="6"/>
      <c r="B532" s="5"/>
      <c r="C532" s="31">
        <v>413</v>
      </c>
      <c r="D532" s="63"/>
      <c r="E532" s="47" t="s">
        <v>79</v>
      </c>
      <c r="F532" s="257">
        <f>F530+F531</f>
        <v>10500</v>
      </c>
      <c r="G532" s="279">
        <f>G530+G531</f>
        <v>7606.56</v>
      </c>
      <c r="H532" s="346">
        <f t="shared" si="13"/>
        <v>72.44342857142857</v>
      </c>
    </row>
    <row r="533" spans="1:8" ht="18" customHeight="1">
      <c r="A533" s="6"/>
      <c r="B533" s="5"/>
      <c r="C533" s="7"/>
      <c r="D533" s="395" t="s">
        <v>159</v>
      </c>
      <c r="E533" s="396"/>
      <c r="F533" s="125">
        <f>F391+F397+F410+F420+F423+F429+F435+F439+F445+F451+F455+F462+F472+F476+F483+F489+F494+F501+F506+F510+F517+F528+F532</f>
        <v>2076440</v>
      </c>
      <c r="G533" s="279">
        <f>G391+G397+G410+G420+G423+G429+G435+G439+G445+G451+G455+G462+G472+G476+G483+G489+G494+G501+G506+G510+G517+G528+G532</f>
        <v>2000601.6800000002</v>
      </c>
      <c r="H533" s="346">
        <f t="shared" si="13"/>
        <v>96.3476758297856</v>
      </c>
    </row>
    <row r="534" spans="1:8" ht="15">
      <c r="A534" s="83">
        <v>8</v>
      </c>
      <c r="B534" s="134">
        <v>801</v>
      </c>
      <c r="C534" s="375" t="s">
        <v>181</v>
      </c>
      <c r="D534" s="376"/>
      <c r="E534" s="376"/>
      <c r="F534" s="376"/>
      <c r="G534" s="377"/>
      <c r="H534" s="378"/>
    </row>
    <row r="535" spans="1:8" ht="12.75">
      <c r="A535" s="6"/>
      <c r="B535" s="187">
        <v>801</v>
      </c>
      <c r="C535" s="28"/>
      <c r="D535" s="277">
        <v>411100</v>
      </c>
      <c r="E535" s="28" t="s">
        <v>104</v>
      </c>
      <c r="F535" s="254">
        <v>26500</v>
      </c>
      <c r="G535" s="267">
        <v>23890.36</v>
      </c>
      <c r="H535" s="345">
        <f aca="true" t="shared" si="14" ref="H535:H563">G535/F535*100</f>
        <v>90.15230188679246</v>
      </c>
    </row>
    <row r="536" spans="1:8" ht="12.75">
      <c r="A536" s="6"/>
      <c r="B536" s="187">
        <v>801</v>
      </c>
      <c r="C536" s="28"/>
      <c r="D536" s="235">
        <v>411200</v>
      </c>
      <c r="E536" s="50" t="s">
        <v>49</v>
      </c>
      <c r="F536" s="254">
        <v>1100</v>
      </c>
      <c r="G536" s="267">
        <v>692.95</v>
      </c>
      <c r="H536" s="345">
        <f t="shared" si="14"/>
        <v>62.99545454545456</v>
      </c>
    </row>
    <row r="537" spans="1:8" ht="12.75">
      <c r="A537" s="6"/>
      <c r="B537" s="187">
        <v>801</v>
      </c>
      <c r="C537" s="28"/>
      <c r="D537" s="235">
        <v>411300</v>
      </c>
      <c r="E537" s="50" t="s">
        <v>105</v>
      </c>
      <c r="F537" s="254">
        <v>5800</v>
      </c>
      <c r="G537" s="267">
        <v>4620.28</v>
      </c>
      <c r="H537" s="345">
        <f t="shared" si="14"/>
        <v>79.66</v>
      </c>
    </row>
    <row r="538" spans="1:8" ht="12.75">
      <c r="A538" s="6"/>
      <c r="B538" s="187">
        <v>801</v>
      </c>
      <c r="C538" s="28"/>
      <c r="D538" s="235">
        <v>411400</v>
      </c>
      <c r="E538" s="50" t="s">
        <v>72</v>
      </c>
      <c r="F538" s="254">
        <v>14500</v>
      </c>
      <c r="G538" s="267">
        <v>12572.89</v>
      </c>
      <c r="H538" s="345">
        <f t="shared" si="14"/>
        <v>86.70958620689655</v>
      </c>
    </row>
    <row r="539" spans="1:8" ht="12.75">
      <c r="A539" s="6"/>
      <c r="B539" s="5"/>
      <c r="C539" s="161">
        <v>411</v>
      </c>
      <c r="D539" s="236"/>
      <c r="E539" s="176" t="s">
        <v>106</v>
      </c>
      <c r="F539" s="270">
        <f>F535+F536+F537+F538</f>
        <v>47900</v>
      </c>
      <c r="G539" s="324">
        <f>G535+G536+G537+G538</f>
        <v>41776.479999999996</v>
      </c>
      <c r="H539" s="346">
        <f t="shared" si="14"/>
        <v>87.21603340292275</v>
      </c>
    </row>
    <row r="540" spans="1:8" ht="7.5" customHeight="1">
      <c r="A540" s="6"/>
      <c r="B540" s="5"/>
      <c r="C540" s="161"/>
      <c r="D540" s="326"/>
      <c r="E540" s="177"/>
      <c r="F540" s="270"/>
      <c r="G540" s="267"/>
      <c r="H540" s="345"/>
    </row>
    <row r="541" spans="1:8" ht="12.75">
      <c r="A541" s="6"/>
      <c r="B541" s="187">
        <v>801</v>
      </c>
      <c r="C541" s="28"/>
      <c r="D541" s="234">
        <v>412100</v>
      </c>
      <c r="E541" s="106" t="s">
        <v>74</v>
      </c>
      <c r="F541" s="254">
        <v>3200</v>
      </c>
      <c r="G541" s="267">
        <v>2939.95</v>
      </c>
      <c r="H541" s="345">
        <f t="shared" si="14"/>
        <v>91.8734375</v>
      </c>
    </row>
    <row r="542" spans="1:8" ht="12.75">
      <c r="A542" s="6"/>
      <c r="B542" s="187">
        <v>801</v>
      </c>
      <c r="C542" s="28"/>
      <c r="D542" s="235">
        <v>412200</v>
      </c>
      <c r="E542" s="50" t="s">
        <v>75</v>
      </c>
      <c r="F542" s="254">
        <v>3000</v>
      </c>
      <c r="G542" s="267">
        <v>1964.4</v>
      </c>
      <c r="H542" s="345">
        <f t="shared" si="14"/>
        <v>65.48</v>
      </c>
    </row>
    <row r="543" spans="1:8" ht="12.75">
      <c r="A543" s="6"/>
      <c r="B543" s="187">
        <v>801</v>
      </c>
      <c r="C543" s="7"/>
      <c r="D543" s="235">
        <v>412500</v>
      </c>
      <c r="E543" s="45" t="s">
        <v>76</v>
      </c>
      <c r="F543" s="250">
        <v>1500</v>
      </c>
      <c r="G543" s="267">
        <v>1500</v>
      </c>
      <c r="H543" s="345">
        <f t="shared" si="14"/>
        <v>100</v>
      </c>
    </row>
    <row r="544" spans="1:8" ht="12.75">
      <c r="A544" s="6"/>
      <c r="B544" s="187">
        <v>801</v>
      </c>
      <c r="C544" s="7"/>
      <c r="D544" s="235">
        <v>412900</v>
      </c>
      <c r="E544" s="45" t="s">
        <v>77</v>
      </c>
      <c r="F544" s="250">
        <v>1500</v>
      </c>
      <c r="G544" s="267">
        <v>300</v>
      </c>
      <c r="H544" s="345">
        <f t="shared" si="14"/>
        <v>20</v>
      </c>
    </row>
    <row r="545" spans="1:8" ht="12.75">
      <c r="A545" s="6"/>
      <c r="B545" s="37"/>
      <c r="C545" s="31">
        <v>412</v>
      </c>
      <c r="D545" s="103"/>
      <c r="E545" s="48" t="s">
        <v>73</v>
      </c>
      <c r="F545" s="257">
        <f>F541+F542+F543+F544</f>
        <v>9200</v>
      </c>
      <c r="G545" s="283">
        <f>G541+G542+G543+G544</f>
        <v>6704.35</v>
      </c>
      <c r="H545" s="346">
        <f t="shared" si="14"/>
        <v>72.87336956521739</v>
      </c>
    </row>
    <row r="546" spans="1:8" ht="15" customHeight="1">
      <c r="A546" s="6"/>
      <c r="B546" s="37"/>
      <c r="C546" s="31"/>
      <c r="D546" s="103"/>
      <c r="E546" s="48"/>
      <c r="F546" s="257"/>
      <c r="G546" s="267"/>
      <c r="H546" s="345"/>
    </row>
    <row r="547" spans="1:8" ht="12.75">
      <c r="A547" s="6"/>
      <c r="B547" s="187">
        <v>801</v>
      </c>
      <c r="C547" s="5"/>
      <c r="D547" s="293">
        <v>413200</v>
      </c>
      <c r="E547" s="45" t="s">
        <v>108</v>
      </c>
      <c r="F547" s="250">
        <v>6500</v>
      </c>
      <c r="G547" s="267">
        <v>4190.66</v>
      </c>
      <c r="H547" s="345">
        <f t="shared" si="14"/>
        <v>64.47169230769231</v>
      </c>
    </row>
    <row r="548" spans="1:8" ht="12.75">
      <c r="A548" s="6"/>
      <c r="B548" s="187">
        <v>801</v>
      </c>
      <c r="C548" s="5"/>
      <c r="D548" s="293">
        <v>413300</v>
      </c>
      <c r="E548" s="45" t="s">
        <v>109</v>
      </c>
      <c r="F548" s="250">
        <v>3000</v>
      </c>
      <c r="G548" s="267">
        <v>2183</v>
      </c>
      <c r="H548" s="345">
        <f t="shared" si="14"/>
        <v>72.76666666666667</v>
      </c>
    </row>
    <row r="549" spans="1:8" ht="12.75">
      <c r="A549" s="6"/>
      <c r="B549" s="187">
        <v>801</v>
      </c>
      <c r="C549" s="5"/>
      <c r="D549" s="293">
        <v>413600</v>
      </c>
      <c r="E549" s="45" t="s">
        <v>82</v>
      </c>
      <c r="F549" s="254">
        <v>8000</v>
      </c>
      <c r="G549" s="267">
        <v>6524.92</v>
      </c>
      <c r="H549" s="345">
        <f t="shared" si="14"/>
        <v>81.5615</v>
      </c>
    </row>
    <row r="550" spans="1:8" ht="12.75">
      <c r="A550" s="6"/>
      <c r="B550" s="187">
        <v>801</v>
      </c>
      <c r="C550" s="5"/>
      <c r="D550" s="293">
        <v>413900</v>
      </c>
      <c r="E550" s="50" t="s">
        <v>84</v>
      </c>
      <c r="F550" s="250">
        <v>1000</v>
      </c>
      <c r="G550" s="267">
        <v>375.77</v>
      </c>
      <c r="H550" s="345">
        <f t="shared" si="14"/>
        <v>37.577</v>
      </c>
    </row>
    <row r="551" spans="1:8" ht="12.75">
      <c r="A551" s="6"/>
      <c r="B551" s="187">
        <v>801</v>
      </c>
      <c r="C551" s="5"/>
      <c r="D551" s="293">
        <v>413925</v>
      </c>
      <c r="E551" s="74" t="s">
        <v>182</v>
      </c>
      <c r="F551" s="250">
        <v>28000</v>
      </c>
      <c r="G551" s="267">
        <v>27528.06</v>
      </c>
      <c r="H551" s="345">
        <f t="shared" si="14"/>
        <v>98.31450000000001</v>
      </c>
    </row>
    <row r="552" spans="1:8" ht="12.75">
      <c r="A552" s="6"/>
      <c r="B552" s="187">
        <v>801</v>
      </c>
      <c r="C552" s="5"/>
      <c r="D552" s="293">
        <v>413926</v>
      </c>
      <c r="E552" s="75" t="s">
        <v>187</v>
      </c>
      <c r="F552" s="250">
        <v>16000</v>
      </c>
      <c r="G552" s="267">
        <v>11677.85</v>
      </c>
      <c r="H552" s="345">
        <f t="shared" si="14"/>
        <v>72.9865625</v>
      </c>
    </row>
    <row r="553" spans="1:8" ht="12.75">
      <c r="A553" s="6"/>
      <c r="B553" s="187">
        <v>801</v>
      </c>
      <c r="C553" s="31"/>
      <c r="D553" s="293">
        <v>413927</v>
      </c>
      <c r="E553" s="75" t="s">
        <v>188</v>
      </c>
      <c r="F553" s="250">
        <v>15000</v>
      </c>
      <c r="G553" s="267">
        <v>15000</v>
      </c>
      <c r="H553" s="345">
        <f t="shared" si="14"/>
        <v>100</v>
      </c>
    </row>
    <row r="554" spans="1:8" ht="12.75">
      <c r="A554" s="6"/>
      <c r="B554" s="187">
        <v>801</v>
      </c>
      <c r="C554" s="7"/>
      <c r="D554" s="235">
        <v>413928</v>
      </c>
      <c r="E554" s="75" t="s">
        <v>183</v>
      </c>
      <c r="F554" s="250">
        <v>11000</v>
      </c>
      <c r="G554" s="267">
        <v>10361</v>
      </c>
      <c r="H554" s="345">
        <f t="shared" si="14"/>
        <v>94.19090909090909</v>
      </c>
    </row>
    <row r="555" spans="1:8" ht="12.75">
      <c r="A555" s="6"/>
      <c r="B555" s="187">
        <v>801</v>
      </c>
      <c r="C555" s="7"/>
      <c r="D555" s="235">
        <v>413929</v>
      </c>
      <c r="E555" s="75" t="s">
        <v>184</v>
      </c>
      <c r="F555" s="250">
        <v>35000</v>
      </c>
      <c r="G555" s="267">
        <v>29181.87</v>
      </c>
      <c r="H555" s="345">
        <f t="shared" si="14"/>
        <v>83.37677142857143</v>
      </c>
    </row>
    <row r="556" spans="1:8" ht="12.75">
      <c r="A556" s="6"/>
      <c r="B556" s="187">
        <v>801</v>
      </c>
      <c r="C556" s="7"/>
      <c r="D556" s="235">
        <v>413930</v>
      </c>
      <c r="E556" s="75" t="s">
        <v>185</v>
      </c>
      <c r="F556" s="250">
        <v>10000</v>
      </c>
      <c r="G556" s="267">
        <v>10000</v>
      </c>
      <c r="H556" s="345">
        <f t="shared" si="14"/>
        <v>100</v>
      </c>
    </row>
    <row r="557" spans="1:8" ht="12.75">
      <c r="A557" s="6"/>
      <c r="B557" s="187">
        <v>801</v>
      </c>
      <c r="C557" s="7"/>
      <c r="D557" s="235">
        <v>413931</v>
      </c>
      <c r="E557" s="75" t="s">
        <v>235</v>
      </c>
      <c r="F557" s="250">
        <v>17000</v>
      </c>
      <c r="G557" s="267">
        <v>16710</v>
      </c>
      <c r="H557" s="345">
        <f t="shared" si="14"/>
        <v>98.29411764705883</v>
      </c>
    </row>
    <row r="558" spans="1:8" ht="12.75">
      <c r="A558" s="6"/>
      <c r="B558" s="187">
        <v>801</v>
      </c>
      <c r="C558" s="7"/>
      <c r="D558" s="235">
        <v>413932</v>
      </c>
      <c r="E558" s="75" t="s">
        <v>236</v>
      </c>
      <c r="F558" s="250">
        <v>10000</v>
      </c>
      <c r="G558" s="267">
        <v>7953.9</v>
      </c>
      <c r="H558" s="345">
        <f t="shared" si="14"/>
        <v>79.53899999999999</v>
      </c>
    </row>
    <row r="559" spans="1:8" ht="12.75">
      <c r="A559" s="6"/>
      <c r="B559" s="187"/>
      <c r="C559" s="7"/>
      <c r="D559" s="235"/>
      <c r="E559" s="75"/>
      <c r="F559" s="250"/>
      <c r="G559" s="267"/>
      <c r="H559" s="345"/>
    </row>
    <row r="560" spans="1:8" ht="12.75">
      <c r="A560" s="6"/>
      <c r="B560" s="5"/>
      <c r="C560" s="33">
        <v>413</v>
      </c>
      <c r="D560" s="327"/>
      <c r="E560" s="47" t="s">
        <v>79</v>
      </c>
      <c r="F560" s="325">
        <f>F547+F548+F549+F550+F551+F552+F553+F554+F555+F556+F557+F558+F559</f>
        <v>160500</v>
      </c>
      <c r="G560" s="279">
        <f>G547+G548+G549+G550+G551+G552+G553+G554+G555+G556+G557+G558+G559</f>
        <v>141687.03</v>
      </c>
      <c r="H560" s="346">
        <f t="shared" si="14"/>
        <v>88.27852336448598</v>
      </c>
    </row>
    <row r="561" spans="1:8" s="7" customFormat="1" ht="12.75" customHeight="1">
      <c r="A561" s="6"/>
      <c r="B561" s="5"/>
      <c r="C561" s="31"/>
      <c r="D561" s="327"/>
      <c r="E561" s="158"/>
      <c r="F561" s="98"/>
      <c r="G561" s="267"/>
      <c r="H561" s="345"/>
    </row>
    <row r="562" spans="1:8" ht="12.75">
      <c r="A562" s="6"/>
      <c r="B562" s="187">
        <v>801</v>
      </c>
      <c r="C562" s="33"/>
      <c r="D562" s="234">
        <v>421107</v>
      </c>
      <c r="E562" s="156" t="s">
        <v>186</v>
      </c>
      <c r="F562" s="273">
        <v>2853000</v>
      </c>
      <c r="G562" s="267">
        <v>2871438.25</v>
      </c>
      <c r="H562" s="345">
        <f t="shared" si="14"/>
        <v>100.64627584998247</v>
      </c>
    </row>
    <row r="563" spans="1:8" ht="12.75">
      <c r="A563" s="89"/>
      <c r="B563" s="55"/>
      <c r="C563" s="77">
        <v>421</v>
      </c>
      <c r="D563" s="59"/>
      <c r="E563" s="92" t="s">
        <v>90</v>
      </c>
      <c r="F563" s="270">
        <f>F562</f>
        <v>2853000</v>
      </c>
      <c r="G563" s="270">
        <f>G562</f>
        <v>2871438.25</v>
      </c>
      <c r="H563" s="346">
        <f t="shared" si="14"/>
        <v>100.64627584998247</v>
      </c>
    </row>
    <row r="564" spans="1:8" ht="12.75">
      <c r="A564" s="89"/>
      <c r="B564" s="90"/>
      <c r="C564" s="77"/>
      <c r="D564" s="218"/>
      <c r="E564" s="219"/>
      <c r="F564" s="307"/>
      <c r="G564" s="267"/>
      <c r="H564" s="345"/>
    </row>
    <row r="565" spans="1:8" ht="15">
      <c r="A565" s="155">
        <v>81</v>
      </c>
      <c r="B565" s="134">
        <v>801</v>
      </c>
      <c r="C565" s="371" t="s">
        <v>17</v>
      </c>
      <c r="D565" s="372"/>
      <c r="E565" s="372"/>
      <c r="F565" s="372"/>
      <c r="G565" s="373"/>
      <c r="H565" s="374"/>
    </row>
    <row r="566" spans="1:8" ht="12.75">
      <c r="A566" s="6"/>
      <c r="B566" s="187">
        <v>801</v>
      </c>
      <c r="C566" s="5"/>
      <c r="D566" s="277">
        <v>411100</v>
      </c>
      <c r="E566" s="55" t="s">
        <v>104</v>
      </c>
      <c r="F566" s="250">
        <v>21700</v>
      </c>
      <c r="G566" s="267">
        <v>19560</v>
      </c>
      <c r="H566" s="345">
        <f aca="true" t="shared" si="15" ref="H566:H578">G566/F566*100</f>
        <v>90.13824884792628</v>
      </c>
    </row>
    <row r="567" spans="1:8" ht="12.75">
      <c r="A567" s="6"/>
      <c r="B567" s="187">
        <v>801</v>
      </c>
      <c r="C567" s="5"/>
      <c r="D567" s="235">
        <v>411200</v>
      </c>
      <c r="E567" s="45" t="s">
        <v>49</v>
      </c>
      <c r="F567" s="250">
        <v>2000</v>
      </c>
      <c r="G567" s="267">
        <v>612</v>
      </c>
      <c r="H567" s="345">
        <f t="shared" si="15"/>
        <v>30.599999999999998</v>
      </c>
    </row>
    <row r="568" spans="1:8" ht="12.75">
      <c r="A568" s="6"/>
      <c r="B568" s="187">
        <v>801</v>
      </c>
      <c r="C568" s="5"/>
      <c r="D568" s="235">
        <v>411300</v>
      </c>
      <c r="E568" s="45" t="s">
        <v>105</v>
      </c>
      <c r="F568" s="250">
        <v>5000</v>
      </c>
      <c r="G568" s="267">
        <v>4080</v>
      </c>
      <c r="H568" s="345">
        <f t="shared" si="15"/>
        <v>81.6</v>
      </c>
    </row>
    <row r="569" spans="1:8" ht="12.75">
      <c r="A569" s="6"/>
      <c r="B569" s="187">
        <v>801</v>
      </c>
      <c r="C569" s="5"/>
      <c r="D569" s="235">
        <v>411400</v>
      </c>
      <c r="E569" s="45" t="s">
        <v>72</v>
      </c>
      <c r="F569" s="250">
        <v>13800</v>
      </c>
      <c r="G569" s="267">
        <v>12000</v>
      </c>
      <c r="H569" s="345">
        <f t="shared" si="15"/>
        <v>86.95652173913044</v>
      </c>
    </row>
    <row r="570" spans="1:8" ht="12.75">
      <c r="A570" s="6"/>
      <c r="B570" s="5"/>
      <c r="C570" s="31">
        <v>411</v>
      </c>
      <c r="D570" s="297"/>
      <c r="E570" s="47" t="s">
        <v>106</v>
      </c>
      <c r="F570" s="257">
        <f>F566+F567+F568+F569</f>
        <v>42500</v>
      </c>
      <c r="G570" s="283">
        <f>G566+G567+G568+G569</f>
        <v>36252</v>
      </c>
      <c r="H570" s="346">
        <f t="shared" si="15"/>
        <v>85.29882352941176</v>
      </c>
    </row>
    <row r="571" spans="1:8" ht="12.75">
      <c r="A571" s="6"/>
      <c r="B571" s="5"/>
      <c r="C571" s="5"/>
      <c r="D571" s="328"/>
      <c r="E571" s="45"/>
      <c r="F571" s="91"/>
      <c r="G571" s="267"/>
      <c r="H571" s="345"/>
    </row>
    <row r="572" spans="1:8" ht="12.75">
      <c r="A572" s="6"/>
      <c r="B572" s="187">
        <v>801</v>
      </c>
      <c r="C572" s="5"/>
      <c r="D572" s="234">
        <v>412100</v>
      </c>
      <c r="E572" s="45" t="s">
        <v>74</v>
      </c>
      <c r="F572" s="250">
        <v>2700</v>
      </c>
      <c r="G572" s="267">
        <v>2100</v>
      </c>
      <c r="H572" s="345">
        <f t="shared" si="15"/>
        <v>77.77777777777779</v>
      </c>
    </row>
    <row r="573" spans="1:8" ht="12.75">
      <c r="A573" s="6"/>
      <c r="B573" s="187">
        <v>801</v>
      </c>
      <c r="C573" s="5"/>
      <c r="D573" s="235">
        <v>412200</v>
      </c>
      <c r="E573" s="45" t="s">
        <v>75</v>
      </c>
      <c r="F573" s="250">
        <v>2500</v>
      </c>
      <c r="G573" s="267">
        <v>1925</v>
      </c>
      <c r="H573" s="345">
        <f t="shared" si="15"/>
        <v>77</v>
      </c>
    </row>
    <row r="574" spans="1:8" ht="12.75">
      <c r="A574" s="6"/>
      <c r="B574" s="187">
        <v>801</v>
      </c>
      <c r="C574" s="5"/>
      <c r="D574" s="235">
        <v>412500</v>
      </c>
      <c r="E574" s="45" t="s">
        <v>76</v>
      </c>
      <c r="F574" s="250">
        <v>1110</v>
      </c>
      <c r="G574" s="267">
        <v>1106</v>
      </c>
      <c r="H574" s="345">
        <f t="shared" si="15"/>
        <v>99.63963963963964</v>
      </c>
    </row>
    <row r="575" spans="1:8" ht="12.75">
      <c r="A575" s="6"/>
      <c r="B575" s="187">
        <v>801</v>
      </c>
      <c r="C575" s="5"/>
      <c r="D575" s="235">
        <v>412900</v>
      </c>
      <c r="E575" s="45" t="s">
        <v>77</v>
      </c>
      <c r="F575" s="250">
        <v>1000</v>
      </c>
      <c r="G575" s="267">
        <v>0</v>
      </c>
      <c r="H575" s="345">
        <f t="shared" si="15"/>
        <v>0</v>
      </c>
    </row>
    <row r="576" spans="1:8" ht="12.75">
      <c r="A576" s="6"/>
      <c r="B576" s="5"/>
      <c r="C576" s="31">
        <v>412</v>
      </c>
      <c r="D576" s="329"/>
      <c r="E576" s="48" t="s">
        <v>107</v>
      </c>
      <c r="F576" s="257">
        <f>F572+F573+F574+F575</f>
        <v>7310</v>
      </c>
      <c r="G576" s="283">
        <f>G572+G573+G574+G575</f>
        <v>5131</v>
      </c>
      <c r="H576" s="346">
        <f t="shared" si="15"/>
        <v>70.19151846785225</v>
      </c>
    </row>
    <row r="577" spans="1:8" ht="9" customHeight="1">
      <c r="A577" s="6"/>
      <c r="B577" s="5"/>
      <c r="C577" s="101"/>
      <c r="D577" s="298"/>
      <c r="E577" s="50"/>
      <c r="F577" s="93"/>
      <c r="G577" s="267"/>
      <c r="H577" s="345"/>
    </row>
    <row r="578" spans="1:8" ht="13.5" thickBot="1">
      <c r="A578" s="3"/>
      <c r="B578" s="188">
        <v>801</v>
      </c>
      <c r="C578" s="153"/>
      <c r="D578" s="294">
        <v>413200</v>
      </c>
      <c r="E578" s="129" t="s">
        <v>108</v>
      </c>
      <c r="F578" s="258">
        <v>3000</v>
      </c>
      <c r="G578" s="281">
        <v>2296.64</v>
      </c>
      <c r="H578" s="347">
        <f t="shared" si="15"/>
        <v>76.55466666666666</v>
      </c>
    </row>
    <row r="579" spans="1:6" ht="13.5" thickBot="1">
      <c r="A579" s="6"/>
      <c r="B579" s="7"/>
      <c r="C579" s="28"/>
      <c r="D579" s="114"/>
      <c r="E579" s="28"/>
      <c r="F579" s="147"/>
    </row>
    <row r="580" spans="1:8" ht="12.75">
      <c r="A580" s="18" t="s">
        <v>32</v>
      </c>
      <c r="B580" s="19" t="s">
        <v>34</v>
      </c>
      <c r="C580" s="199" t="s">
        <v>244</v>
      </c>
      <c r="D580" s="174" t="s">
        <v>244</v>
      </c>
      <c r="E580" s="200" t="s">
        <v>31</v>
      </c>
      <c r="F580" s="248" t="s">
        <v>35</v>
      </c>
      <c r="G580" s="287" t="s">
        <v>245</v>
      </c>
      <c r="H580" s="259" t="s">
        <v>246</v>
      </c>
    </row>
    <row r="581" spans="1:8" ht="13.5" thickBot="1">
      <c r="A581" s="20" t="s">
        <v>33</v>
      </c>
      <c r="B581" s="21" t="s">
        <v>33</v>
      </c>
      <c r="C581" s="201" t="s">
        <v>33</v>
      </c>
      <c r="D581" s="175" t="s">
        <v>33</v>
      </c>
      <c r="E581" s="202"/>
      <c r="F581" s="249"/>
      <c r="G581" s="14"/>
      <c r="H581" s="260" t="s">
        <v>247</v>
      </c>
    </row>
    <row r="582" spans="1:8" ht="12.75">
      <c r="A582" s="6"/>
      <c r="B582" s="187">
        <v>801</v>
      </c>
      <c r="C582" s="101"/>
      <c r="D582" s="293">
        <v>413900</v>
      </c>
      <c r="E582" s="50" t="s">
        <v>170</v>
      </c>
      <c r="F582" s="254">
        <v>10000</v>
      </c>
      <c r="G582" s="284">
        <v>7204.87</v>
      </c>
      <c r="H582" s="345">
        <f>G582/F582*100</f>
        <v>72.0487</v>
      </c>
    </row>
    <row r="583" spans="1:8" ht="12.75">
      <c r="A583" s="6"/>
      <c r="B583" s="5"/>
      <c r="C583" s="111">
        <v>413</v>
      </c>
      <c r="D583" s="306"/>
      <c r="E583" s="48" t="s">
        <v>79</v>
      </c>
      <c r="F583" s="270">
        <f>F578+F582</f>
        <v>13000</v>
      </c>
      <c r="G583" s="324">
        <f>G578+G582</f>
        <v>9501.51</v>
      </c>
      <c r="H583" s="346">
        <f>G583/F583*100</f>
        <v>73.08853846153846</v>
      </c>
    </row>
    <row r="584" spans="1:8" ht="12.75">
      <c r="A584" s="6"/>
      <c r="B584" s="5"/>
      <c r="C584" s="28"/>
      <c r="D584" s="237"/>
      <c r="E584" s="50"/>
      <c r="F584" s="93"/>
      <c r="G584" s="267"/>
      <c r="H584" s="345"/>
    </row>
    <row r="585" spans="1:8" ht="12.75">
      <c r="A585" s="6"/>
      <c r="B585" s="187">
        <v>801</v>
      </c>
      <c r="C585" s="28"/>
      <c r="D585" s="235">
        <v>416200</v>
      </c>
      <c r="E585" s="50" t="s">
        <v>189</v>
      </c>
      <c r="F585" s="254">
        <v>190000</v>
      </c>
      <c r="G585" s="267">
        <v>176499</v>
      </c>
      <c r="H585" s="345">
        <f>G585/F585*100</f>
        <v>92.89421052631579</v>
      </c>
    </row>
    <row r="586" spans="1:8" ht="12.75">
      <c r="A586" s="89"/>
      <c r="B586" s="55"/>
      <c r="C586" s="110">
        <v>416</v>
      </c>
      <c r="D586" s="236"/>
      <c r="E586" s="48" t="s">
        <v>85</v>
      </c>
      <c r="F586" s="270">
        <f>F585</f>
        <v>190000</v>
      </c>
      <c r="G586" s="324">
        <f>G585</f>
        <v>176499</v>
      </c>
      <c r="H586" s="346">
        <f>G586/F586*100</f>
        <v>92.89421052631579</v>
      </c>
    </row>
    <row r="587" spans="1:8" ht="15">
      <c r="A587" s="155">
        <v>82</v>
      </c>
      <c r="B587" s="134">
        <v>801</v>
      </c>
      <c r="C587" s="403" t="s">
        <v>18</v>
      </c>
      <c r="D587" s="404"/>
      <c r="E587" s="404"/>
      <c r="F587" s="404"/>
      <c r="G587" s="373"/>
      <c r="H587" s="374"/>
    </row>
    <row r="588" spans="1:8" ht="12.75">
      <c r="A588" s="6"/>
      <c r="B588" s="187">
        <v>801</v>
      </c>
      <c r="C588" s="28"/>
      <c r="D588" s="277">
        <v>411100</v>
      </c>
      <c r="E588" s="106" t="s">
        <v>104</v>
      </c>
      <c r="F588" s="254">
        <v>35200</v>
      </c>
      <c r="G588" s="267">
        <v>33310.3</v>
      </c>
      <c r="H588" s="345">
        <f aca="true" t="shared" si="16" ref="H588:H603">G588/F588*100</f>
        <v>94.6315340909091</v>
      </c>
    </row>
    <row r="589" spans="1:8" ht="12.75">
      <c r="A589" s="6"/>
      <c r="B589" s="187">
        <v>801</v>
      </c>
      <c r="C589" s="28"/>
      <c r="D589" s="235">
        <v>411200</v>
      </c>
      <c r="E589" s="50" t="s">
        <v>49</v>
      </c>
      <c r="F589" s="254">
        <v>2000</v>
      </c>
      <c r="G589" s="267">
        <v>1043.04</v>
      </c>
      <c r="H589" s="345">
        <f t="shared" si="16"/>
        <v>52.152</v>
      </c>
    </row>
    <row r="590" spans="1:8" ht="12.75">
      <c r="A590" s="6"/>
      <c r="B590" s="187">
        <v>801</v>
      </c>
      <c r="C590" s="28"/>
      <c r="D590" s="235">
        <v>411300</v>
      </c>
      <c r="E590" s="50" t="s">
        <v>105</v>
      </c>
      <c r="F590" s="254">
        <v>7600</v>
      </c>
      <c r="G590" s="267">
        <v>6953.28</v>
      </c>
      <c r="H590" s="345">
        <f t="shared" si="16"/>
        <v>91.49052631578947</v>
      </c>
    </row>
    <row r="591" spans="1:8" ht="12.75">
      <c r="A591" s="6"/>
      <c r="B591" s="187">
        <v>801</v>
      </c>
      <c r="C591" s="38"/>
      <c r="D591" s="235">
        <v>411400</v>
      </c>
      <c r="E591" s="45" t="s">
        <v>72</v>
      </c>
      <c r="F591" s="250">
        <v>21000</v>
      </c>
      <c r="G591" s="267">
        <v>18434.94</v>
      </c>
      <c r="H591" s="345">
        <f t="shared" si="16"/>
        <v>87.78542857142857</v>
      </c>
    </row>
    <row r="592" spans="1:8" ht="12.75">
      <c r="A592" s="6"/>
      <c r="B592" s="5"/>
      <c r="C592" s="68">
        <v>411</v>
      </c>
      <c r="D592" s="297"/>
      <c r="E592" s="47" t="s">
        <v>106</v>
      </c>
      <c r="F592" s="257">
        <f>F588+F589+F590+F591</f>
        <v>65800</v>
      </c>
      <c r="G592" s="257">
        <f>G588+G589+G590+G591</f>
        <v>59741.56</v>
      </c>
      <c r="H592" s="346">
        <f t="shared" si="16"/>
        <v>90.79264437689969</v>
      </c>
    </row>
    <row r="593" spans="1:8" ht="12.75">
      <c r="A593" s="6"/>
      <c r="B593" s="5"/>
      <c r="C593" s="38"/>
      <c r="D593" s="328"/>
      <c r="E593" s="45"/>
      <c r="F593" s="66"/>
      <c r="G593" s="267"/>
      <c r="H593" s="345"/>
    </row>
    <row r="594" spans="1:8" ht="12.75">
      <c r="A594" s="6"/>
      <c r="B594" s="187">
        <v>801</v>
      </c>
      <c r="C594" s="38"/>
      <c r="D594" s="234">
        <v>412100</v>
      </c>
      <c r="E594" s="45" t="s">
        <v>74</v>
      </c>
      <c r="F594" s="250">
        <v>5000</v>
      </c>
      <c r="G594" s="267">
        <v>4160</v>
      </c>
      <c r="H594" s="345">
        <f t="shared" si="16"/>
        <v>83.2</v>
      </c>
    </row>
    <row r="595" spans="1:8" ht="12.75">
      <c r="A595" s="6"/>
      <c r="B595" s="187">
        <v>801</v>
      </c>
      <c r="C595" s="38"/>
      <c r="D595" s="235">
        <v>412200</v>
      </c>
      <c r="E595" s="45" t="s">
        <v>75</v>
      </c>
      <c r="F595" s="250">
        <v>4500</v>
      </c>
      <c r="G595" s="267">
        <v>3860</v>
      </c>
      <c r="H595" s="345">
        <f t="shared" si="16"/>
        <v>85.77777777777777</v>
      </c>
    </row>
    <row r="596" spans="1:8" ht="12.75">
      <c r="A596" s="6"/>
      <c r="B596" s="187">
        <v>801</v>
      </c>
      <c r="C596" s="38"/>
      <c r="D596" s="235">
        <v>412500</v>
      </c>
      <c r="E596" s="45" t="s">
        <v>76</v>
      </c>
      <c r="F596" s="250">
        <v>2400</v>
      </c>
      <c r="G596" s="267">
        <v>2362.5</v>
      </c>
      <c r="H596" s="345">
        <f t="shared" si="16"/>
        <v>98.4375</v>
      </c>
    </row>
    <row r="597" spans="1:8" ht="12.75">
      <c r="A597" s="6"/>
      <c r="B597" s="187">
        <v>801</v>
      </c>
      <c r="C597" s="38"/>
      <c r="D597" s="235">
        <v>412900</v>
      </c>
      <c r="E597" s="45" t="s">
        <v>77</v>
      </c>
      <c r="F597" s="250">
        <v>3500</v>
      </c>
      <c r="G597" s="267">
        <v>2916.43</v>
      </c>
      <c r="H597" s="345">
        <f t="shared" si="16"/>
        <v>83.32657142857143</v>
      </c>
    </row>
    <row r="598" spans="1:8" ht="12.75">
      <c r="A598" s="6"/>
      <c r="B598" s="5"/>
      <c r="C598" s="68">
        <v>412</v>
      </c>
      <c r="D598" s="329"/>
      <c r="E598" s="48" t="s">
        <v>73</v>
      </c>
      <c r="F598" s="257">
        <f>F594+F595+F596+F597</f>
        <v>15400</v>
      </c>
      <c r="G598" s="257">
        <f>G594+G595+G596+G597</f>
        <v>13298.93</v>
      </c>
      <c r="H598" s="346">
        <f t="shared" si="16"/>
        <v>86.35668831168832</v>
      </c>
    </row>
    <row r="599" spans="1:8" ht="12.75">
      <c r="A599" s="6"/>
      <c r="B599" s="5"/>
      <c r="C599" s="38"/>
      <c r="D599" s="298"/>
      <c r="E599" s="45"/>
      <c r="F599" s="66"/>
      <c r="G599" s="267"/>
      <c r="H599" s="345"/>
    </row>
    <row r="600" spans="1:8" ht="12.75">
      <c r="A600" s="6"/>
      <c r="B600" s="187">
        <v>801</v>
      </c>
      <c r="C600" s="38"/>
      <c r="D600" s="293">
        <v>413200</v>
      </c>
      <c r="E600" s="45" t="s">
        <v>108</v>
      </c>
      <c r="F600" s="250">
        <v>15000</v>
      </c>
      <c r="G600" s="267">
        <v>10919.78</v>
      </c>
      <c r="H600" s="345">
        <f t="shared" si="16"/>
        <v>72.79853333333334</v>
      </c>
    </row>
    <row r="601" spans="1:8" ht="12.75">
      <c r="A601" s="6"/>
      <c r="B601" s="187">
        <v>801</v>
      </c>
      <c r="C601" s="38"/>
      <c r="D601" s="293">
        <v>413900</v>
      </c>
      <c r="E601" s="45" t="s">
        <v>170</v>
      </c>
      <c r="F601" s="250">
        <v>20000</v>
      </c>
      <c r="G601" s="267">
        <v>7247.86</v>
      </c>
      <c r="H601" s="345">
        <f t="shared" si="16"/>
        <v>36.2393</v>
      </c>
    </row>
    <row r="602" spans="1:8" ht="12.75">
      <c r="A602" s="6"/>
      <c r="B602" s="5"/>
      <c r="C602" s="68">
        <v>413</v>
      </c>
      <c r="D602" s="63"/>
      <c r="E602" s="47" t="s">
        <v>79</v>
      </c>
      <c r="F602" s="257">
        <f>F600+F601</f>
        <v>35000</v>
      </c>
      <c r="G602" s="257">
        <f>G600+G601</f>
        <v>18167.64</v>
      </c>
      <c r="H602" s="346">
        <f t="shared" si="16"/>
        <v>51.90754285714285</v>
      </c>
    </row>
    <row r="603" spans="1:8" ht="16.5" customHeight="1">
      <c r="A603" s="6"/>
      <c r="B603" s="5"/>
      <c r="C603" s="7"/>
      <c r="D603" s="395" t="s">
        <v>195</v>
      </c>
      <c r="E603" s="396"/>
      <c r="F603" s="257">
        <f>F602+F598+F592+F586+F583+F576+F570+F563+F560+F545+F539</f>
        <v>3439610</v>
      </c>
      <c r="G603" s="257">
        <f>G602+G598+G592+G586+G583+G576+G570+G563+G560+G545+G539</f>
        <v>3380197.75</v>
      </c>
      <c r="H603" s="346">
        <f t="shared" si="16"/>
        <v>98.27270388212617</v>
      </c>
    </row>
    <row r="604" spans="1:8" ht="16.5" customHeight="1">
      <c r="A604" s="6"/>
      <c r="B604" s="38"/>
      <c r="C604" s="7"/>
      <c r="D604" s="214"/>
      <c r="E604" s="215"/>
      <c r="F604" s="312"/>
      <c r="G604" s="45"/>
      <c r="H604" s="51"/>
    </row>
    <row r="605" spans="1:8" ht="15">
      <c r="A605" s="83">
        <v>9</v>
      </c>
      <c r="B605" s="134">
        <v>111</v>
      </c>
      <c r="C605" s="371" t="s">
        <v>191</v>
      </c>
      <c r="D605" s="372"/>
      <c r="E605" s="372"/>
      <c r="F605" s="372"/>
      <c r="G605" s="373"/>
      <c r="H605" s="374"/>
    </row>
    <row r="606" spans="1:8" ht="12.75">
      <c r="A606" s="6"/>
      <c r="B606" s="187">
        <v>111</v>
      </c>
      <c r="C606" s="7"/>
      <c r="D606" s="277">
        <v>411100</v>
      </c>
      <c r="E606" s="7" t="s">
        <v>104</v>
      </c>
      <c r="F606" s="250">
        <v>162000</v>
      </c>
      <c r="G606" s="267">
        <v>161849.22</v>
      </c>
      <c r="H606" s="345">
        <f aca="true" t="shared" si="17" ref="H606:H624">G606/F606*100</f>
        <v>99.90692592592593</v>
      </c>
    </row>
    <row r="607" spans="1:8" ht="12.75">
      <c r="A607" s="6"/>
      <c r="B607" s="187">
        <v>111</v>
      </c>
      <c r="C607" s="7"/>
      <c r="D607" s="235">
        <v>411200</v>
      </c>
      <c r="E607" s="45" t="s">
        <v>49</v>
      </c>
      <c r="F607" s="250">
        <v>6000</v>
      </c>
      <c r="G607" s="267">
        <v>4367.74</v>
      </c>
      <c r="H607" s="345">
        <f t="shared" si="17"/>
        <v>72.79566666666666</v>
      </c>
    </row>
    <row r="608" spans="1:8" ht="12.75">
      <c r="A608" s="6"/>
      <c r="B608" s="187">
        <v>111</v>
      </c>
      <c r="C608" s="7"/>
      <c r="D608" s="235">
        <v>411300</v>
      </c>
      <c r="E608" s="45" t="s">
        <v>105</v>
      </c>
      <c r="F608" s="250">
        <v>30000</v>
      </c>
      <c r="G608" s="267">
        <v>29115.28</v>
      </c>
      <c r="H608" s="345">
        <f t="shared" si="17"/>
        <v>97.05093333333333</v>
      </c>
    </row>
    <row r="609" spans="1:8" ht="12.75">
      <c r="A609" s="6"/>
      <c r="B609" s="187">
        <v>111</v>
      </c>
      <c r="C609" s="7"/>
      <c r="D609" s="244">
        <v>411400</v>
      </c>
      <c r="E609" s="69" t="s">
        <v>72</v>
      </c>
      <c r="F609" s="250">
        <v>88000</v>
      </c>
      <c r="G609" s="267">
        <v>85680.21</v>
      </c>
      <c r="H609" s="345">
        <f t="shared" si="17"/>
        <v>97.36387500000001</v>
      </c>
    </row>
    <row r="610" spans="1:8" ht="12.75">
      <c r="A610" s="6"/>
      <c r="B610" s="37"/>
      <c r="C610" s="31">
        <v>411</v>
      </c>
      <c r="D610" s="236"/>
      <c r="E610" s="47" t="s">
        <v>106</v>
      </c>
      <c r="F610" s="312">
        <v>286000</v>
      </c>
      <c r="G610" s="279">
        <f>SUM(G606:G609)</f>
        <v>281012.45</v>
      </c>
      <c r="H610" s="346">
        <f t="shared" si="17"/>
        <v>98.2561013986014</v>
      </c>
    </row>
    <row r="611" spans="1:8" ht="12.75">
      <c r="A611" s="6"/>
      <c r="B611" s="5"/>
      <c r="C611" s="33"/>
      <c r="D611" s="236"/>
      <c r="E611" s="47"/>
      <c r="F611" s="319"/>
      <c r="G611" s="267"/>
      <c r="H611" s="345"/>
    </row>
    <row r="612" spans="1:8" ht="12.75">
      <c r="A612" s="6"/>
      <c r="B612" s="187">
        <v>111</v>
      </c>
      <c r="C612" s="7"/>
      <c r="D612" s="234">
        <v>412100</v>
      </c>
      <c r="E612" s="55" t="s">
        <v>74</v>
      </c>
      <c r="F612" s="250">
        <v>28000</v>
      </c>
      <c r="G612" s="267">
        <v>24324.52</v>
      </c>
      <c r="H612" s="345">
        <f t="shared" si="17"/>
        <v>86.87328571428571</v>
      </c>
    </row>
    <row r="613" spans="1:8" ht="12.75">
      <c r="A613" s="6"/>
      <c r="B613" s="187">
        <v>111</v>
      </c>
      <c r="C613" s="7"/>
      <c r="D613" s="235">
        <v>412200</v>
      </c>
      <c r="E613" s="45" t="s">
        <v>75</v>
      </c>
      <c r="F613" s="250">
        <v>26000</v>
      </c>
      <c r="G613" s="267">
        <v>20444.9</v>
      </c>
      <c r="H613" s="345">
        <f t="shared" si="17"/>
        <v>78.63423076923077</v>
      </c>
    </row>
    <row r="614" spans="1:8" ht="12.75">
      <c r="A614" s="6"/>
      <c r="B614" s="187">
        <v>111</v>
      </c>
      <c r="C614" s="7"/>
      <c r="D614" s="235">
        <v>412500</v>
      </c>
      <c r="E614" s="45" t="s">
        <v>76</v>
      </c>
      <c r="F614" s="250">
        <v>10350</v>
      </c>
      <c r="G614" s="267">
        <v>10350</v>
      </c>
      <c r="H614" s="345">
        <f t="shared" si="17"/>
        <v>100</v>
      </c>
    </row>
    <row r="615" spans="1:8" ht="12.75">
      <c r="A615" s="6"/>
      <c r="B615" s="187">
        <v>111</v>
      </c>
      <c r="C615" s="7"/>
      <c r="D615" s="235">
        <v>412900</v>
      </c>
      <c r="E615" s="45" t="s">
        <v>77</v>
      </c>
      <c r="F615" s="250">
        <v>6000</v>
      </c>
      <c r="G615" s="267">
        <v>3000</v>
      </c>
      <c r="H615" s="345">
        <f t="shared" si="17"/>
        <v>50</v>
      </c>
    </row>
    <row r="616" spans="1:8" ht="12.75">
      <c r="A616" s="6"/>
      <c r="B616" s="37"/>
      <c r="C616" s="31">
        <v>412</v>
      </c>
      <c r="D616" s="103"/>
      <c r="E616" s="48" t="s">
        <v>73</v>
      </c>
      <c r="F616" s="257">
        <f>F612+F613+F614+F615</f>
        <v>70350</v>
      </c>
      <c r="G616" s="257">
        <f>G612+G613+G614+G615</f>
        <v>58119.42</v>
      </c>
      <c r="H616" s="346">
        <f t="shared" si="17"/>
        <v>82.61466950959489</v>
      </c>
    </row>
    <row r="617" spans="1:8" ht="12.75">
      <c r="A617" s="6"/>
      <c r="B617" s="37"/>
      <c r="C617" s="31"/>
      <c r="D617" s="103"/>
      <c r="E617" s="48"/>
      <c r="F617" s="66"/>
      <c r="G617" s="267"/>
      <c r="H617" s="345"/>
    </row>
    <row r="618" spans="1:8" ht="12.75">
      <c r="A618" s="6"/>
      <c r="B618" s="187">
        <v>111</v>
      </c>
      <c r="C618" s="5"/>
      <c r="D618" s="293">
        <v>413200</v>
      </c>
      <c r="E618" s="45" t="s">
        <v>108</v>
      </c>
      <c r="F618" s="250">
        <v>12000</v>
      </c>
      <c r="G618" s="267">
        <v>7416.77</v>
      </c>
      <c r="H618" s="345">
        <f t="shared" si="17"/>
        <v>61.80641666666668</v>
      </c>
    </row>
    <row r="619" spans="1:8" ht="12.75">
      <c r="A619" s="6"/>
      <c r="B619" s="187">
        <v>111</v>
      </c>
      <c r="C619" s="5"/>
      <c r="D619" s="293">
        <v>413300</v>
      </c>
      <c r="E619" s="45" t="s">
        <v>109</v>
      </c>
      <c r="F619" s="250">
        <v>2000</v>
      </c>
      <c r="G619" s="267">
        <v>825</v>
      </c>
      <c r="H619" s="345">
        <f t="shared" si="17"/>
        <v>41.25</v>
      </c>
    </row>
    <row r="620" spans="1:8" ht="12.75">
      <c r="A620" s="6"/>
      <c r="B620" s="187">
        <v>111</v>
      </c>
      <c r="C620" s="5"/>
      <c r="D620" s="293">
        <v>413600</v>
      </c>
      <c r="E620" s="45" t="s">
        <v>82</v>
      </c>
      <c r="F620" s="254">
        <v>16800</v>
      </c>
      <c r="G620" s="267">
        <v>9747.49</v>
      </c>
      <c r="H620" s="345">
        <f t="shared" si="17"/>
        <v>58.02077380952381</v>
      </c>
    </row>
    <row r="621" spans="1:8" ht="12.75">
      <c r="A621" s="6"/>
      <c r="B621" s="187">
        <v>111</v>
      </c>
      <c r="C621" s="5"/>
      <c r="D621" s="293">
        <v>413900</v>
      </c>
      <c r="E621" s="50" t="s">
        <v>84</v>
      </c>
      <c r="F621" s="250">
        <v>4000</v>
      </c>
      <c r="G621" s="267">
        <v>1650.05</v>
      </c>
      <c r="H621" s="345">
        <f t="shared" si="17"/>
        <v>41.25125</v>
      </c>
    </row>
    <row r="622" spans="1:8" ht="12.75">
      <c r="A622" s="6"/>
      <c r="B622" s="37"/>
      <c r="C622" s="5"/>
      <c r="D622" s="62"/>
      <c r="E622" s="50"/>
      <c r="F622" s="254"/>
      <c r="G622" s="267"/>
      <c r="H622" s="345"/>
    </row>
    <row r="623" spans="1:8" ht="12.75">
      <c r="A623" s="6"/>
      <c r="B623" s="37"/>
      <c r="C623" s="31">
        <v>413</v>
      </c>
      <c r="D623" s="63"/>
      <c r="E623" s="47" t="s">
        <v>79</v>
      </c>
      <c r="F623" s="257">
        <f>F618+F619+F620+F621+F622</f>
        <v>34800</v>
      </c>
      <c r="G623" s="257">
        <f>G618+G619+G620+G621+G622</f>
        <v>19639.31</v>
      </c>
      <c r="H623" s="346">
        <f t="shared" si="17"/>
        <v>56.43479885057472</v>
      </c>
    </row>
    <row r="624" spans="1:8" ht="16.5" customHeight="1">
      <c r="A624" s="6"/>
      <c r="B624" s="37"/>
      <c r="C624" s="55"/>
      <c r="D624" s="397" t="s">
        <v>224</v>
      </c>
      <c r="E624" s="396"/>
      <c r="F624" s="257">
        <f>F623+F616+F610</f>
        <v>391150</v>
      </c>
      <c r="G624" s="257">
        <f>G623+G616+G610</f>
        <v>358771.18</v>
      </c>
      <c r="H624" s="346">
        <f t="shared" si="17"/>
        <v>91.72214751374153</v>
      </c>
    </row>
    <row r="625" spans="1:8" ht="16.5" customHeight="1">
      <c r="A625" s="6"/>
      <c r="B625" s="7"/>
      <c r="C625" s="120"/>
      <c r="D625" s="214"/>
      <c r="E625" s="215"/>
      <c r="F625" s="312"/>
      <c r="G625" s="45"/>
      <c r="H625" s="51"/>
    </row>
    <row r="626" spans="1:8" ht="19.5" customHeight="1">
      <c r="A626" s="83">
        <v>10</v>
      </c>
      <c r="B626" s="134">
        <v>712</v>
      </c>
      <c r="C626" s="371" t="s">
        <v>19</v>
      </c>
      <c r="D626" s="372"/>
      <c r="E626" s="372"/>
      <c r="F626" s="372"/>
      <c r="G626" s="373"/>
      <c r="H626" s="374"/>
    </row>
    <row r="627" spans="1:8" ht="12.75">
      <c r="A627" s="6"/>
      <c r="B627" s="190">
        <v>712</v>
      </c>
      <c r="C627" s="7"/>
      <c r="D627" s="277">
        <v>411100</v>
      </c>
      <c r="E627" s="7" t="s">
        <v>104</v>
      </c>
      <c r="F627" s="250">
        <v>132000</v>
      </c>
      <c r="G627" s="267">
        <v>128210.66</v>
      </c>
      <c r="H627" s="345">
        <f>G627/F627*100</f>
        <v>97.12928787878788</v>
      </c>
    </row>
    <row r="628" spans="1:8" ht="12.75">
      <c r="A628" s="6"/>
      <c r="B628" s="190">
        <v>712</v>
      </c>
      <c r="C628" s="7"/>
      <c r="D628" s="235">
        <v>411200</v>
      </c>
      <c r="E628" s="45" t="s">
        <v>49</v>
      </c>
      <c r="F628" s="250">
        <v>5000</v>
      </c>
      <c r="G628" s="267">
        <v>3891.24</v>
      </c>
      <c r="H628" s="345">
        <f>G628/F628*100</f>
        <v>77.8248</v>
      </c>
    </row>
    <row r="629" spans="1:8" ht="12.75">
      <c r="A629" s="6"/>
      <c r="B629" s="190">
        <v>712</v>
      </c>
      <c r="C629" s="7"/>
      <c r="D629" s="235">
        <v>411300</v>
      </c>
      <c r="E629" s="45" t="s">
        <v>105</v>
      </c>
      <c r="F629" s="250">
        <v>30000</v>
      </c>
      <c r="G629" s="267">
        <v>25940.68</v>
      </c>
      <c r="H629" s="345">
        <f>G629/F629*100</f>
        <v>86.46893333333333</v>
      </c>
    </row>
    <row r="630" spans="1:8" ht="12.75">
      <c r="A630" s="6"/>
      <c r="B630" s="190">
        <v>712</v>
      </c>
      <c r="C630" s="7"/>
      <c r="D630" s="244">
        <v>411400</v>
      </c>
      <c r="E630" s="69" t="s">
        <v>72</v>
      </c>
      <c r="F630" s="250">
        <v>75000</v>
      </c>
      <c r="G630" s="267">
        <v>67066.64</v>
      </c>
      <c r="H630" s="345">
        <f>G630/F630*100</f>
        <v>89.42218666666668</v>
      </c>
    </row>
    <row r="631" spans="1:8" ht="13.5" thickBot="1">
      <c r="A631" s="179"/>
      <c r="B631" s="14"/>
      <c r="C631" s="42">
        <v>411</v>
      </c>
      <c r="D631" s="159"/>
      <c r="E631" s="54" t="s">
        <v>106</v>
      </c>
      <c r="F631" s="303">
        <f>F627+F628+F629+F630</f>
        <v>242000</v>
      </c>
      <c r="G631" s="303">
        <f>G627+G628+G629+G630</f>
        <v>225109.21999999997</v>
      </c>
      <c r="H631" s="348">
        <f>G631/F631*100</f>
        <v>93.02033884297519</v>
      </c>
    </row>
    <row r="632" spans="3:6" s="7" customFormat="1" ht="12.75">
      <c r="C632" s="33"/>
      <c r="D632" s="29"/>
      <c r="E632" s="34"/>
      <c r="F632" s="125"/>
    </row>
    <row r="633" spans="3:6" s="7" customFormat="1" ht="8.25" customHeight="1" thickBot="1">
      <c r="C633" s="33"/>
      <c r="D633" s="29"/>
      <c r="E633" s="34"/>
      <c r="F633" s="125"/>
    </row>
    <row r="634" spans="1:8" s="7" customFormat="1" ht="12.75">
      <c r="A634" s="18" t="s">
        <v>32</v>
      </c>
      <c r="B634" s="19" t="s">
        <v>34</v>
      </c>
      <c r="C634" s="18" t="s">
        <v>244</v>
      </c>
      <c r="D634" s="19" t="s">
        <v>244</v>
      </c>
      <c r="E634" s="16" t="s">
        <v>31</v>
      </c>
      <c r="F634" s="248" t="s">
        <v>35</v>
      </c>
      <c r="G634" s="287" t="s">
        <v>245</v>
      </c>
      <c r="H634" s="259" t="s">
        <v>246</v>
      </c>
    </row>
    <row r="635" spans="1:8" ht="13.5" thickBot="1">
      <c r="A635" s="20" t="s">
        <v>33</v>
      </c>
      <c r="B635" s="21" t="s">
        <v>33</v>
      </c>
      <c r="C635" s="20" t="s">
        <v>33</v>
      </c>
      <c r="D635" s="21" t="s">
        <v>33</v>
      </c>
      <c r="E635" s="17"/>
      <c r="F635" s="249"/>
      <c r="G635" s="14"/>
      <c r="H635" s="260" t="s">
        <v>247</v>
      </c>
    </row>
    <row r="636" spans="1:8" ht="12.75">
      <c r="A636" s="6"/>
      <c r="B636" s="190">
        <v>712</v>
      </c>
      <c r="C636" s="7"/>
      <c r="D636" s="234">
        <v>412100</v>
      </c>
      <c r="E636" s="55" t="s">
        <v>74</v>
      </c>
      <c r="F636" s="250">
        <v>16800</v>
      </c>
      <c r="G636" s="284">
        <v>14140.64</v>
      </c>
      <c r="H636" s="345">
        <f aca="true" t="shared" si="18" ref="H636:H648">G636/F636*100</f>
        <v>84.17047619047618</v>
      </c>
    </row>
    <row r="637" spans="1:8" ht="12.75">
      <c r="A637" s="6"/>
      <c r="B637" s="190">
        <v>712</v>
      </c>
      <c r="C637" s="7"/>
      <c r="D637" s="235">
        <v>412200</v>
      </c>
      <c r="E637" s="45" t="s">
        <v>75</v>
      </c>
      <c r="F637" s="250">
        <v>13800</v>
      </c>
      <c r="G637" s="267">
        <v>11217.73</v>
      </c>
      <c r="H637" s="345">
        <f t="shared" si="18"/>
        <v>81.28789855072463</v>
      </c>
    </row>
    <row r="638" spans="1:8" ht="12.75">
      <c r="A638" s="6"/>
      <c r="B638" s="190">
        <v>712</v>
      </c>
      <c r="C638" s="7"/>
      <c r="D638" s="235">
        <v>412500</v>
      </c>
      <c r="E638" s="45" t="s">
        <v>76</v>
      </c>
      <c r="F638" s="250">
        <v>6980</v>
      </c>
      <c r="G638" s="267">
        <v>6975</v>
      </c>
      <c r="H638" s="345">
        <f t="shared" si="18"/>
        <v>99.92836676217765</v>
      </c>
    </row>
    <row r="639" spans="1:8" ht="12.75">
      <c r="A639" s="6"/>
      <c r="B639" s="190">
        <v>712</v>
      </c>
      <c r="C639" s="7"/>
      <c r="D639" s="235">
        <v>412900</v>
      </c>
      <c r="E639" s="45" t="s">
        <v>77</v>
      </c>
      <c r="F639" s="250">
        <v>2500</v>
      </c>
      <c r="G639" s="267">
        <v>1500</v>
      </c>
      <c r="H639" s="345">
        <f t="shared" si="18"/>
        <v>60</v>
      </c>
    </row>
    <row r="640" spans="1:8" ht="12.75">
      <c r="A640" s="6"/>
      <c r="B640" s="5"/>
      <c r="C640" s="33">
        <v>412</v>
      </c>
      <c r="D640" s="236"/>
      <c r="E640" s="48" t="s">
        <v>73</v>
      </c>
      <c r="F640" s="257">
        <f>F636+F637+F638+F639</f>
        <v>40080</v>
      </c>
      <c r="G640" s="283">
        <f>G636+G637+G638+G639</f>
        <v>33833.369999999995</v>
      </c>
      <c r="H640" s="346">
        <f t="shared" si="18"/>
        <v>84.41459580838323</v>
      </c>
    </row>
    <row r="641" spans="1:8" ht="9.75" customHeight="1">
      <c r="A641" s="6"/>
      <c r="B641" s="37"/>
      <c r="C641" s="5"/>
      <c r="D641" s="298"/>
      <c r="E641" s="45"/>
      <c r="F641" s="66"/>
      <c r="G641" s="267"/>
      <c r="H641" s="345"/>
    </row>
    <row r="642" spans="1:8" ht="12.75">
      <c r="A642" s="6"/>
      <c r="B642" s="190">
        <v>712</v>
      </c>
      <c r="C642" s="5"/>
      <c r="D642" s="293">
        <v>413200</v>
      </c>
      <c r="E642" s="45" t="s">
        <v>108</v>
      </c>
      <c r="F642" s="250">
        <v>12000</v>
      </c>
      <c r="G642" s="267">
        <v>8848.39</v>
      </c>
      <c r="H642" s="345">
        <f t="shared" si="18"/>
        <v>73.73658333333333</v>
      </c>
    </row>
    <row r="643" spans="1:8" ht="12.75">
      <c r="A643" s="6"/>
      <c r="B643" s="190">
        <v>712</v>
      </c>
      <c r="C643" s="5"/>
      <c r="D643" s="293">
        <v>413300</v>
      </c>
      <c r="E643" s="45" t="s">
        <v>109</v>
      </c>
      <c r="F643" s="250">
        <v>4000</v>
      </c>
      <c r="G643" s="267">
        <v>1883</v>
      </c>
      <c r="H643" s="345">
        <f t="shared" si="18"/>
        <v>47.075</v>
      </c>
    </row>
    <row r="644" spans="1:8" ht="12.75">
      <c r="A644" s="6"/>
      <c r="B644" s="190">
        <v>712</v>
      </c>
      <c r="C644" s="5"/>
      <c r="D644" s="293">
        <v>413600</v>
      </c>
      <c r="E644" s="45" t="s">
        <v>82</v>
      </c>
      <c r="F644" s="254">
        <v>13500</v>
      </c>
      <c r="G644" s="267">
        <v>10237.53</v>
      </c>
      <c r="H644" s="345">
        <f t="shared" si="18"/>
        <v>75.83355555555556</v>
      </c>
    </row>
    <row r="645" spans="1:8" ht="12.75">
      <c r="A645" s="6"/>
      <c r="B645" s="190">
        <v>712</v>
      </c>
      <c r="C645" s="5"/>
      <c r="D645" s="293">
        <v>413900</v>
      </c>
      <c r="E645" s="50" t="s">
        <v>84</v>
      </c>
      <c r="F645" s="250">
        <v>4500</v>
      </c>
      <c r="G645" s="267">
        <v>4212.61</v>
      </c>
      <c r="H645" s="345">
        <f t="shared" si="18"/>
        <v>93.61355555555555</v>
      </c>
    </row>
    <row r="646" spans="1:8" ht="12.75">
      <c r="A646" s="6"/>
      <c r="B646" s="190">
        <v>712</v>
      </c>
      <c r="C646" s="5"/>
      <c r="D646" s="293">
        <v>413935</v>
      </c>
      <c r="E646" s="50" t="s">
        <v>194</v>
      </c>
      <c r="F646" s="254">
        <v>485000</v>
      </c>
      <c r="G646" s="267">
        <v>484321.6</v>
      </c>
      <c r="H646" s="345">
        <f t="shared" si="18"/>
        <v>99.8601237113402</v>
      </c>
    </row>
    <row r="647" spans="1:8" ht="12.75">
      <c r="A647" s="6"/>
      <c r="B647" s="37"/>
      <c r="C647" s="31">
        <v>413</v>
      </c>
      <c r="D647" s="46"/>
      <c r="E647" s="47" t="s">
        <v>79</v>
      </c>
      <c r="F647" s="312">
        <f>F642+F643+F644+F645+F646</f>
        <v>519000</v>
      </c>
      <c r="G647" s="304">
        <f>G642+G643+G644+G645+G646</f>
        <v>509503.13</v>
      </c>
      <c r="H647" s="346">
        <f t="shared" si="18"/>
        <v>98.17015992292872</v>
      </c>
    </row>
    <row r="648" spans="1:8" ht="15.75" customHeight="1">
      <c r="A648" s="6"/>
      <c r="B648" s="37"/>
      <c r="C648" s="5"/>
      <c r="D648" s="364" t="s">
        <v>190</v>
      </c>
      <c r="E648" s="365"/>
      <c r="F648" s="312">
        <f>F647+F640+F631</f>
        <v>801080</v>
      </c>
      <c r="G648" s="304">
        <f>G647+G640+G631</f>
        <v>768445.72</v>
      </c>
      <c r="H648" s="346">
        <f t="shared" si="18"/>
        <v>95.92621461027613</v>
      </c>
    </row>
    <row r="649" spans="1:8" ht="18.75" customHeight="1">
      <c r="A649" s="83">
        <v>11</v>
      </c>
      <c r="B649" s="191">
        <v>1212</v>
      </c>
      <c r="C649" s="366" t="s">
        <v>20</v>
      </c>
      <c r="D649" s="367"/>
      <c r="E649" s="367"/>
      <c r="F649" s="367"/>
      <c r="G649" s="377"/>
      <c r="H649" s="378"/>
    </row>
    <row r="650" spans="1:8" ht="12.75">
      <c r="A650" s="6"/>
      <c r="B650" s="69">
        <v>1212</v>
      </c>
      <c r="C650" s="7"/>
      <c r="D650" s="277">
        <v>411100</v>
      </c>
      <c r="E650" s="7" t="s">
        <v>104</v>
      </c>
      <c r="F650" s="250">
        <v>52000</v>
      </c>
      <c r="G650" s="267">
        <v>49098.17</v>
      </c>
      <c r="H650" s="345">
        <f aca="true" t="shared" si="19" ref="H650:H672">G650/F650*100</f>
        <v>94.41955769230769</v>
      </c>
    </row>
    <row r="651" spans="1:8" ht="12.75">
      <c r="A651" s="6"/>
      <c r="B651" s="69">
        <v>1212</v>
      </c>
      <c r="C651" s="7"/>
      <c r="D651" s="235">
        <v>411200</v>
      </c>
      <c r="E651" s="66" t="s">
        <v>49</v>
      </c>
      <c r="F651" s="250">
        <v>2200</v>
      </c>
      <c r="G651" s="267">
        <v>1271.02</v>
      </c>
      <c r="H651" s="345">
        <f t="shared" si="19"/>
        <v>57.77363636363636</v>
      </c>
    </row>
    <row r="652" spans="1:8" ht="12.75">
      <c r="A652" s="6"/>
      <c r="B652" s="69">
        <v>1212</v>
      </c>
      <c r="C652" s="7"/>
      <c r="D652" s="235">
        <v>411300</v>
      </c>
      <c r="E652" s="66" t="s">
        <v>105</v>
      </c>
      <c r="F652" s="250">
        <v>12000</v>
      </c>
      <c r="G652" s="267">
        <v>10243.23</v>
      </c>
      <c r="H652" s="345">
        <f t="shared" si="19"/>
        <v>85.36025</v>
      </c>
    </row>
    <row r="653" spans="1:8" ht="12.75">
      <c r="A653" s="6"/>
      <c r="B653" s="45">
        <v>1212</v>
      </c>
      <c r="C653" s="7"/>
      <c r="D653" s="244">
        <v>411400</v>
      </c>
      <c r="E653" s="71" t="s">
        <v>72</v>
      </c>
      <c r="F653" s="250">
        <v>30000</v>
      </c>
      <c r="G653" s="267">
        <v>26681.24</v>
      </c>
      <c r="H653" s="345">
        <f t="shared" si="19"/>
        <v>88.93746666666668</v>
      </c>
    </row>
    <row r="654" spans="1:8" ht="12.75">
      <c r="A654" s="6"/>
      <c r="B654" s="5"/>
      <c r="C654" s="68">
        <v>411</v>
      </c>
      <c r="D654" s="236"/>
      <c r="E654" s="67" t="s">
        <v>106</v>
      </c>
      <c r="F654" s="257">
        <f>F650+F651+F652+F653</f>
        <v>96200</v>
      </c>
      <c r="G654" s="257">
        <f>G650+G651+G652+G653</f>
        <v>87293.66</v>
      </c>
      <c r="H654" s="346">
        <f t="shared" si="19"/>
        <v>90.74185031185031</v>
      </c>
    </row>
    <row r="655" spans="1:8" ht="12.75">
      <c r="A655" s="6"/>
      <c r="B655" s="5"/>
      <c r="C655" s="33"/>
      <c r="D655" s="236"/>
      <c r="E655" s="67"/>
      <c r="F655" s="66"/>
      <c r="G655" s="267"/>
      <c r="H655" s="345"/>
    </row>
    <row r="656" spans="1:8" ht="12.75">
      <c r="A656" s="6"/>
      <c r="B656" s="69">
        <v>1212</v>
      </c>
      <c r="C656" s="7"/>
      <c r="D656" s="234">
        <v>412100</v>
      </c>
      <c r="E656" s="91" t="s">
        <v>74</v>
      </c>
      <c r="F656" s="250">
        <v>6000</v>
      </c>
      <c r="G656" s="267">
        <v>5274.81</v>
      </c>
      <c r="H656" s="345">
        <f t="shared" si="19"/>
        <v>87.91350000000001</v>
      </c>
    </row>
    <row r="657" spans="1:8" ht="12.75">
      <c r="A657" s="6"/>
      <c r="B657" s="69">
        <v>1212</v>
      </c>
      <c r="C657" s="7"/>
      <c r="D657" s="235">
        <v>412200</v>
      </c>
      <c r="E657" s="66" t="s">
        <v>75</v>
      </c>
      <c r="F657" s="250">
        <v>5500</v>
      </c>
      <c r="G657" s="267">
        <v>4194.36</v>
      </c>
      <c r="H657" s="345">
        <f t="shared" si="19"/>
        <v>76.2610909090909</v>
      </c>
    </row>
    <row r="658" spans="1:8" ht="12.75">
      <c r="A658" s="6"/>
      <c r="B658" s="69">
        <v>1212</v>
      </c>
      <c r="C658" s="7"/>
      <c r="D658" s="235">
        <v>412500</v>
      </c>
      <c r="E658" s="66" t="s">
        <v>76</v>
      </c>
      <c r="F658" s="250">
        <v>2800</v>
      </c>
      <c r="G658" s="267">
        <v>2775</v>
      </c>
      <c r="H658" s="345">
        <f t="shared" si="19"/>
        <v>99.10714285714286</v>
      </c>
    </row>
    <row r="659" spans="1:8" ht="12.75">
      <c r="A659" s="6"/>
      <c r="B659" s="45">
        <v>1212</v>
      </c>
      <c r="C659" s="7"/>
      <c r="D659" s="235">
        <v>412900</v>
      </c>
      <c r="E659" s="66" t="s">
        <v>77</v>
      </c>
      <c r="F659" s="250">
        <v>2000</v>
      </c>
      <c r="G659" s="267">
        <v>500</v>
      </c>
      <c r="H659" s="345">
        <f t="shared" si="19"/>
        <v>25</v>
      </c>
    </row>
    <row r="660" spans="1:8" ht="12.75">
      <c r="A660" s="6"/>
      <c r="B660" s="37"/>
      <c r="C660" s="31">
        <v>412</v>
      </c>
      <c r="D660" s="297"/>
      <c r="E660" s="65" t="s">
        <v>73</v>
      </c>
      <c r="F660" s="257">
        <f>F656+F657+F658+F659</f>
        <v>16300</v>
      </c>
      <c r="G660" s="257">
        <f>G656+G657+G658+G659</f>
        <v>12744.17</v>
      </c>
      <c r="H660" s="346">
        <f t="shared" si="19"/>
        <v>78.18509202453988</v>
      </c>
    </row>
    <row r="661" spans="1:8" ht="12.75">
      <c r="A661" s="6"/>
      <c r="B661" s="37"/>
      <c r="C661" s="31"/>
      <c r="D661" s="103"/>
      <c r="E661" s="65"/>
      <c r="F661" s="66"/>
      <c r="G661" s="45"/>
      <c r="H661" s="345"/>
    </row>
    <row r="662" spans="1:8" ht="12.75">
      <c r="A662" s="6"/>
      <c r="B662" s="69">
        <v>1212</v>
      </c>
      <c r="C662" s="5"/>
      <c r="D662" s="293">
        <v>413200</v>
      </c>
      <c r="E662" s="66" t="s">
        <v>108</v>
      </c>
      <c r="F662" s="250">
        <v>5000</v>
      </c>
      <c r="G662" s="267">
        <v>1986.82</v>
      </c>
      <c r="H662" s="345">
        <f t="shared" si="19"/>
        <v>39.736399999999996</v>
      </c>
    </row>
    <row r="663" spans="1:8" ht="12.75">
      <c r="A663" s="6"/>
      <c r="B663" s="69">
        <v>1212</v>
      </c>
      <c r="C663" s="5"/>
      <c r="D663" s="293">
        <v>413300</v>
      </c>
      <c r="E663" s="66" t="s">
        <v>109</v>
      </c>
      <c r="F663" s="250">
        <v>1500</v>
      </c>
      <c r="G663" s="267">
        <v>450.98</v>
      </c>
      <c r="H663" s="345">
        <f t="shared" si="19"/>
        <v>30.06533333333333</v>
      </c>
    </row>
    <row r="664" spans="1:8" ht="12.75">
      <c r="A664" s="6"/>
      <c r="B664" s="69">
        <v>1212</v>
      </c>
      <c r="C664" s="5"/>
      <c r="D664" s="293">
        <v>413600</v>
      </c>
      <c r="E664" s="66" t="s">
        <v>82</v>
      </c>
      <c r="F664" s="254">
        <v>9800</v>
      </c>
      <c r="G664" s="267">
        <v>4923.15</v>
      </c>
      <c r="H664" s="345">
        <f t="shared" si="19"/>
        <v>50.23622448979591</v>
      </c>
    </row>
    <row r="665" spans="1:8" ht="12.75">
      <c r="A665" s="6"/>
      <c r="B665" s="69">
        <v>1212</v>
      </c>
      <c r="C665" s="5"/>
      <c r="D665" s="235">
        <v>413900</v>
      </c>
      <c r="E665" s="93" t="s">
        <v>84</v>
      </c>
      <c r="F665" s="250">
        <v>3000</v>
      </c>
      <c r="G665" s="267">
        <v>630.78</v>
      </c>
      <c r="H665" s="345">
        <f t="shared" si="19"/>
        <v>21.026</v>
      </c>
    </row>
    <row r="666" spans="1:8" ht="12.75">
      <c r="A666" s="6"/>
      <c r="B666" s="69">
        <v>1212</v>
      </c>
      <c r="C666" s="5"/>
      <c r="D666" s="293">
        <v>413936</v>
      </c>
      <c r="E666" s="93" t="s">
        <v>239</v>
      </c>
      <c r="F666" s="250">
        <v>10000</v>
      </c>
      <c r="G666" s="267">
        <v>0</v>
      </c>
      <c r="H666" s="345">
        <f t="shared" si="19"/>
        <v>0</v>
      </c>
    </row>
    <row r="667" spans="1:8" ht="12.75">
      <c r="A667" s="6"/>
      <c r="B667" s="45"/>
      <c r="C667" s="5"/>
      <c r="D667" s="293"/>
      <c r="E667" s="93"/>
      <c r="F667" s="250"/>
      <c r="G667" s="267"/>
      <c r="H667" s="345"/>
    </row>
    <row r="668" spans="1:8" ht="12.75">
      <c r="A668" s="6"/>
      <c r="B668" s="37"/>
      <c r="C668" s="31">
        <v>413</v>
      </c>
      <c r="D668" s="306"/>
      <c r="E668" s="67" t="s">
        <v>79</v>
      </c>
      <c r="F668" s="257">
        <f>F662+F663+F664+F665+F666</f>
        <v>29300</v>
      </c>
      <c r="G668" s="257">
        <f>G662+G663+G664+G665+G666</f>
        <v>7991.73</v>
      </c>
      <c r="H668" s="346">
        <f t="shared" si="19"/>
        <v>27.27552901023891</v>
      </c>
    </row>
    <row r="669" spans="1:8" ht="12.75">
      <c r="A669" s="6"/>
      <c r="B669" s="37"/>
      <c r="C669" s="31"/>
      <c r="D669" s="330"/>
      <c r="E669" s="47"/>
      <c r="F669" s="66"/>
      <c r="G669" s="267"/>
      <c r="H669" s="345"/>
    </row>
    <row r="670" spans="1:8" ht="12.75">
      <c r="A670" s="6"/>
      <c r="B670" s="69">
        <v>1212</v>
      </c>
      <c r="C670" s="31"/>
      <c r="D670" s="331">
        <v>421108</v>
      </c>
      <c r="E670" s="64" t="s">
        <v>197</v>
      </c>
      <c r="F670" s="250">
        <v>305000</v>
      </c>
      <c r="G670" s="267">
        <v>303777.56</v>
      </c>
      <c r="H670" s="345">
        <f t="shared" si="19"/>
        <v>99.5992</v>
      </c>
    </row>
    <row r="671" spans="1:8" ht="12.75">
      <c r="A671" s="6"/>
      <c r="B671" s="37"/>
      <c r="C671" s="31">
        <v>421</v>
      </c>
      <c r="D671" s="115"/>
      <c r="E671" s="47" t="s">
        <v>90</v>
      </c>
      <c r="F671" s="257">
        <f>F670</f>
        <v>305000</v>
      </c>
      <c r="G671" s="257">
        <f>G670</f>
        <v>303777.56</v>
      </c>
      <c r="H671" s="346">
        <f t="shared" si="19"/>
        <v>99.5992</v>
      </c>
    </row>
    <row r="672" spans="1:8" ht="16.5" customHeight="1">
      <c r="A672" s="6"/>
      <c r="B672" s="91"/>
      <c r="C672" s="55"/>
      <c r="D672" s="397" t="s">
        <v>196</v>
      </c>
      <c r="E672" s="396"/>
      <c r="F672" s="257">
        <f>F671+F668+F660+F654</f>
        <v>446800</v>
      </c>
      <c r="G672" s="257">
        <f>G671+G668+G660+G654</f>
        <v>411807.12</v>
      </c>
      <c r="H672" s="346">
        <f t="shared" si="19"/>
        <v>92.16811101163832</v>
      </c>
    </row>
    <row r="673" spans="1:8" ht="16.5" customHeight="1">
      <c r="A673" s="6"/>
      <c r="B673" s="37"/>
      <c r="C673" s="37"/>
      <c r="D673" s="223"/>
      <c r="E673" s="224"/>
      <c r="F673" s="312"/>
      <c r="G673" s="45"/>
      <c r="H673" s="51"/>
    </row>
    <row r="674" spans="1:8" ht="33.75" customHeight="1">
      <c r="A674" s="52">
        <v>12</v>
      </c>
      <c r="B674" s="186">
        <v>750</v>
      </c>
      <c r="C674" s="371" t="s">
        <v>198</v>
      </c>
      <c r="D674" s="372"/>
      <c r="E674" s="372"/>
      <c r="F674" s="372"/>
      <c r="G674" s="373"/>
      <c r="H674" s="374"/>
    </row>
    <row r="675" spans="1:8" ht="12.75">
      <c r="A675" s="6"/>
      <c r="B675" s="190">
        <v>750</v>
      </c>
      <c r="C675" s="7"/>
      <c r="D675" s="277">
        <v>411100</v>
      </c>
      <c r="E675" s="7" t="s">
        <v>104</v>
      </c>
      <c r="F675" s="250">
        <v>210000</v>
      </c>
      <c r="G675" s="267">
        <v>202627.61</v>
      </c>
      <c r="H675" s="345">
        <f aca="true" t="shared" si="20" ref="H675:H682">G675/F675*100</f>
        <v>96.48933809523808</v>
      </c>
    </row>
    <row r="676" spans="1:8" ht="12.75">
      <c r="A676" s="6"/>
      <c r="B676" s="190">
        <v>750</v>
      </c>
      <c r="C676" s="7"/>
      <c r="D676" s="235">
        <v>411200</v>
      </c>
      <c r="E676" s="66" t="s">
        <v>49</v>
      </c>
      <c r="F676" s="250">
        <v>8200</v>
      </c>
      <c r="G676" s="267">
        <v>6230.92</v>
      </c>
      <c r="H676" s="345">
        <f t="shared" si="20"/>
        <v>75.9868292682927</v>
      </c>
    </row>
    <row r="677" spans="1:8" ht="12.75">
      <c r="A677" s="6"/>
      <c r="B677" s="190">
        <v>750</v>
      </c>
      <c r="C677" s="7"/>
      <c r="D677" s="235">
        <v>411300</v>
      </c>
      <c r="E677" s="66" t="s">
        <v>105</v>
      </c>
      <c r="F677" s="250">
        <v>48600</v>
      </c>
      <c r="G677" s="267">
        <v>41538.83</v>
      </c>
      <c r="H677" s="345">
        <f t="shared" si="20"/>
        <v>85.47084362139918</v>
      </c>
    </row>
    <row r="678" spans="1:8" ht="12.75">
      <c r="A678" s="6"/>
      <c r="B678" s="190">
        <v>750</v>
      </c>
      <c r="C678" s="7"/>
      <c r="D678" s="244">
        <v>411400</v>
      </c>
      <c r="E678" s="71" t="s">
        <v>72</v>
      </c>
      <c r="F678" s="250">
        <v>113000</v>
      </c>
      <c r="G678" s="267">
        <v>109040.77</v>
      </c>
      <c r="H678" s="345">
        <f t="shared" si="20"/>
        <v>96.49625663716814</v>
      </c>
    </row>
    <row r="679" spans="1:8" ht="12.75">
      <c r="A679" s="6"/>
      <c r="B679" s="5"/>
      <c r="C679" s="68">
        <v>411</v>
      </c>
      <c r="D679" s="236"/>
      <c r="E679" s="67" t="s">
        <v>106</v>
      </c>
      <c r="F679" s="257">
        <f>F675+F676+F677+F678</f>
        <v>379800</v>
      </c>
      <c r="G679" s="257">
        <f>G675+G676+G677+G678</f>
        <v>359438.13</v>
      </c>
      <c r="H679" s="346">
        <f t="shared" si="20"/>
        <v>94.63879146919432</v>
      </c>
    </row>
    <row r="680" spans="1:8" ht="11.25" customHeight="1">
      <c r="A680" s="6"/>
      <c r="B680" s="5"/>
      <c r="C680" s="33"/>
      <c r="D680" s="236"/>
      <c r="E680" s="67"/>
      <c r="F680" s="66"/>
      <c r="G680" s="267"/>
      <c r="H680" s="345"/>
    </row>
    <row r="681" spans="1:8" ht="12.75">
      <c r="A681" s="6"/>
      <c r="B681" s="190">
        <v>750</v>
      </c>
      <c r="C681" s="7"/>
      <c r="D681" s="234">
        <v>412100</v>
      </c>
      <c r="E681" s="91" t="s">
        <v>74</v>
      </c>
      <c r="F681" s="250">
        <v>24500</v>
      </c>
      <c r="G681" s="267">
        <v>22731.54</v>
      </c>
      <c r="H681" s="345">
        <f t="shared" si="20"/>
        <v>92.78179591836735</v>
      </c>
    </row>
    <row r="682" spans="1:8" ht="12.75">
      <c r="A682" s="6"/>
      <c r="B682" s="190">
        <v>750</v>
      </c>
      <c r="C682" s="7"/>
      <c r="D682" s="235">
        <v>412200</v>
      </c>
      <c r="E682" s="66" t="s">
        <v>75</v>
      </c>
      <c r="F682" s="250">
        <v>22000</v>
      </c>
      <c r="G682" s="267">
        <v>18259.91</v>
      </c>
      <c r="H682" s="345">
        <f t="shared" si="20"/>
        <v>82.9995909090909</v>
      </c>
    </row>
    <row r="683" spans="1:8" ht="13.5" thickBot="1">
      <c r="A683" s="3"/>
      <c r="B683" s="192"/>
      <c r="C683" s="4"/>
      <c r="D683" s="107"/>
      <c r="E683" s="149"/>
      <c r="F683" s="313"/>
      <c r="G683" s="281"/>
      <c r="H683" s="262"/>
    </row>
    <row r="684" spans="4:6" s="7" customFormat="1" ht="12.75">
      <c r="D684" s="114"/>
      <c r="F684" s="112"/>
    </row>
    <row r="685" spans="4:6" s="7" customFormat="1" ht="12.75">
      <c r="D685" s="114"/>
      <c r="F685" s="112"/>
    </row>
    <row r="686" spans="4:6" s="7" customFormat="1" ht="12.75">
      <c r="D686" s="114"/>
      <c r="F686" s="112"/>
    </row>
    <row r="687" spans="4:6" s="7" customFormat="1" ht="13.5" thickBot="1">
      <c r="D687" s="114"/>
      <c r="F687" s="112"/>
    </row>
    <row r="688" spans="1:8" ht="12.75">
      <c r="A688" s="18" t="s">
        <v>32</v>
      </c>
      <c r="B688" s="19" t="s">
        <v>34</v>
      </c>
      <c r="C688" s="18" t="s">
        <v>244</v>
      </c>
      <c r="D688" s="19" t="s">
        <v>244</v>
      </c>
      <c r="E688" s="16" t="s">
        <v>31</v>
      </c>
      <c r="F688" s="248" t="s">
        <v>35</v>
      </c>
      <c r="G688" s="287" t="s">
        <v>245</v>
      </c>
      <c r="H688" s="259" t="s">
        <v>246</v>
      </c>
    </row>
    <row r="689" spans="1:8" ht="13.5" thickBot="1">
      <c r="A689" s="20" t="s">
        <v>33</v>
      </c>
      <c r="B689" s="21" t="s">
        <v>33</v>
      </c>
      <c r="C689" s="20" t="s">
        <v>33</v>
      </c>
      <c r="D689" s="21" t="s">
        <v>33</v>
      </c>
      <c r="E689" s="17"/>
      <c r="F689" s="249"/>
      <c r="G689" s="14"/>
      <c r="H689" s="260" t="s">
        <v>247</v>
      </c>
    </row>
    <row r="690" spans="1:8" ht="12.75">
      <c r="A690" s="6"/>
      <c r="B690" s="190">
        <v>750</v>
      </c>
      <c r="C690" s="7"/>
      <c r="D690" s="235">
        <v>412500</v>
      </c>
      <c r="E690" s="45" t="s">
        <v>76</v>
      </c>
      <c r="F690" s="250">
        <v>12000</v>
      </c>
      <c r="G690" s="284">
        <v>11775</v>
      </c>
      <c r="H690" s="345">
        <f aca="true" t="shared" si="21" ref="H690:H702">G690/F690*100</f>
        <v>98.125</v>
      </c>
    </row>
    <row r="691" spans="1:8" ht="12.75">
      <c r="A691" s="6"/>
      <c r="B691" s="190">
        <v>750</v>
      </c>
      <c r="C691" s="7"/>
      <c r="D691" s="235">
        <v>412900</v>
      </c>
      <c r="E691" s="45" t="s">
        <v>77</v>
      </c>
      <c r="F691" s="250">
        <v>5000</v>
      </c>
      <c r="G691" s="267">
        <v>4500</v>
      </c>
      <c r="H691" s="345">
        <f t="shared" si="21"/>
        <v>90</v>
      </c>
    </row>
    <row r="692" spans="1:8" ht="12.75">
      <c r="A692" s="6"/>
      <c r="B692" s="5"/>
      <c r="C692" s="33">
        <v>412</v>
      </c>
      <c r="D692" s="236"/>
      <c r="E692" s="48" t="s">
        <v>73</v>
      </c>
      <c r="F692" s="257">
        <f>F681+F682+F683+F690+F691</f>
        <v>63500</v>
      </c>
      <c r="G692" s="257">
        <f>G681+G682+G683+G690+G691</f>
        <v>57266.45</v>
      </c>
      <c r="H692" s="346">
        <f t="shared" si="21"/>
        <v>90.18338582677164</v>
      </c>
    </row>
    <row r="693" spans="1:8" ht="9.75" customHeight="1">
      <c r="A693" s="6"/>
      <c r="B693" s="37"/>
      <c r="C693" s="5"/>
      <c r="D693" s="298"/>
      <c r="E693" s="45"/>
      <c r="F693" s="66"/>
      <c r="G693" s="267"/>
      <c r="H693" s="345"/>
    </row>
    <row r="694" spans="1:8" ht="12.75">
      <c r="A694" s="6"/>
      <c r="B694" s="190">
        <v>750</v>
      </c>
      <c r="C694" s="5"/>
      <c r="D694" s="293">
        <v>413200</v>
      </c>
      <c r="E694" s="45" t="s">
        <v>108</v>
      </c>
      <c r="F694" s="250">
        <v>12000</v>
      </c>
      <c r="G694" s="267">
        <v>2985.97</v>
      </c>
      <c r="H694" s="345">
        <f t="shared" si="21"/>
        <v>24.88308333333333</v>
      </c>
    </row>
    <row r="695" spans="1:8" ht="12.75">
      <c r="A695" s="6"/>
      <c r="B695" s="190">
        <v>750</v>
      </c>
      <c r="C695" s="5"/>
      <c r="D695" s="293">
        <v>413300</v>
      </c>
      <c r="E695" s="45" t="s">
        <v>109</v>
      </c>
      <c r="F695" s="250">
        <v>1500</v>
      </c>
      <c r="G695" s="267">
        <v>200</v>
      </c>
      <c r="H695" s="345">
        <f t="shared" si="21"/>
        <v>13.333333333333334</v>
      </c>
    </row>
    <row r="696" spans="1:8" ht="12.75">
      <c r="A696" s="6"/>
      <c r="B696" s="190">
        <v>750</v>
      </c>
      <c r="C696" s="5"/>
      <c r="D696" s="293">
        <v>413600</v>
      </c>
      <c r="E696" s="45" t="s">
        <v>82</v>
      </c>
      <c r="F696" s="254">
        <v>17800</v>
      </c>
      <c r="G696" s="267">
        <v>10130.42</v>
      </c>
      <c r="H696" s="345">
        <f t="shared" si="21"/>
        <v>56.91247191011236</v>
      </c>
    </row>
    <row r="697" spans="1:8" ht="12.75">
      <c r="A697" s="6"/>
      <c r="B697" s="190">
        <v>750</v>
      </c>
      <c r="C697" s="5"/>
      <c r="D697" s="293">
        <v>413900</v>
      </c>
      <c r="E697" s="50" t="s">
        <v>84</v>
      </c>
      <c r="F697" s="254">
        <v>3000</v>
      </c>
      <c r="G697" s="267">
        <v>399.96</v>
      </c>
      <c r="H697" s="345">
        <f t="shared" si="21"/>
        <v>13.331999999999999</v>
      </c>
    </row>
    <row r="698" spans="1:8" ht="12.75">
      <c r="A698" s="6"/>
      <c r="B698" s="190">
        <v>750</v>
      </c>
      <c r="C698" s="5"/>
      <c r="D698" s="293">
        <v>413937</v>
      </c>
      <c r="E698" s="50" t="s">
        <v>199</v>
      </c>
      <c r="F698" s="254">
        <v>30000</v>
      </c>
      <c r="G698" s="267">
        <v>22116.1</v>
      </c>
      <c r="H698" s="345">
        <f t="shared" si="21"/>
        <v>73.72033333333333</v>
      </c>
    </row>
    <row r="699" spans="1:8" ht="12.75">
      <c r="A699" s="6"/>
      <c r="B699" s="190">
        <v>750</v>
      </c>
      <c r="C699" s="5"/>
      <c r="D699" s="293">
        <v>413912</v>
      </c>
      <c r="E699" s="50" t="s">
        <v>155</v>
      </c>
      <c r="F699" s="254">
        <v>1500</v>
      </c>
      <c r="G699" s="267">
        <v>387.5</v>
      </c>
      <c r="H699" s="345">
        <f t="shared" si="21"/>
        <v>25.833333333333336</v>
      </c>
    </row>
    <row r="700" spans="1:8" ht="12.75">
      <c r="A700" s="6"/>
      <c r="B700" s="190">
        <v>750</v>
      </c>
      <c r="C700" s="5"/>
      <c r="D700" s="293">
        <v>413939</v>
      </c>
      <c r="E700" s="50" t="s">
        <v>168</v>
      </c>
      <c r="F700" s="254">
        <v>25000</v>
      </c>
      <c r="G700" s="267">
        <v>21584</v>
      </c>
      <c r="H700" s="345">
        <f t="shared" si="21"/>
        <v>86.336</v>
      </c>
    </row>
    <row r="701" spans="1:8" ht="12.75">
      <c r="A701" s="6"/>
      <c r="B701" s="37"/>
      <c r="C701" s="31">
        <v>413</v>
      </c>
      <c r="D701" s="108"/>
      <c r="E701" s="47" t="s">
        <v>79</v>
      </c>
      <c r="F701" s="307">
        <f>F694+F695+F696+F697+F698+F699+F700</f>
        <v>90800</v>
      </c>
      <c r="G701" s="289">
        <f>G694+G695+G696+G697+G698+G699+G700</f>
        <v>57803.95</v>
      </c>
      <c r="H701" s="346">
        <f t="shared" si="21"/>
        <v>63.660737885462545</v>
      </c>
    </row>
    <row r="702" spans="1:8" ht="15" customHeight="1">
      <c r="A702" s="6"/>
      <c r="B702" s="91"/>
      <c r="C702" s="55"/>
      <c r="D702" s="364" t="s">
        <v>207</v>
      </c>
      <c r="E702" s="365"/>
      <c r="F702" s="312">
        <f>F701+F692+F679</f>
        <v>534100</v>
      </c>
      <c r="G702" s="279">
        <f>G701+G692+G679</f>
        <v>474508.53</v>
      </c>
      <c r="H702" s="346">
        <f t="shared" si="21"/>
        <v>88.84263808275604</v>
      </c>
    </row>
    <row r="703" spans="1:8" ht="15" customHeight="1">
      <c r="A703" s="6"/>
      <c r="B703" s="37"/>
      <c r="C703" s="7"/>
      <c r="D703" s="214"/>
      <c r="E703" s="215"/>
      <c r="F703" s="312"/>
      <c r="G703" s="45"/>
      <c r="H703" s="51"/>
    </row>
    <row r="704" spans="1:8" ht="15">
      <c r="A704" s="83">
        <v>13</v>
      </c>
      <c r="B704" s="128">
        <v>143</v>
      </c>
      <c r="C704" s="371" t="s">
        <v>21</v>
      </c>
      <c r="D704" s="372"/>
      <c r="E704" s="372"/>
      <c r="F704" s="372"/>
      <c r="G704" s="373"/>
      <c r="H704" s="374"/>
    </row>
    <row r="705" spans="1:8" ht="12.75">
      <c r="A705" s="6"/>
      <c r="B705" s="190">
        <v>143</v>
      </c>
      <c r="C705" s="7"/>
      <c r="D705" s="277">
        <v>411100</v>
      </c>
      <c r="E705" s="7" t="s">
        <v>104</v>
      </c>
      <c r="F705" s="250">
        <v>320000</v>
      </c>
      <c r="G705" s="267">
        <v>300820.88</v>
      </c>
      <c r="H705" s="345">
        <f aca="true" t="shared" si="22" ref="H705:H729">G705/F705*100</f>
        <v>94.006525</v>
      </c>
    </row>
    <row r="706" spans="1:8" ht="12.75">
      <c r="A706" s="6"/>
      <c r="B706" s="190">
        <v>143</v>
      </c>
      <c r="C706" s="7"/>
      <c r="D706" s="235">
        <v>411200</v>
      </c>
      <c r="E706" s="66" t="s">
        <v>49</v>
      </c>
      <c r="F706" s="250">
        <v>12000</v>
      </c>
      <c r="G706" s="267">
        <v>8991.31</v>
      </c>
      <c r="H706" s="345">
        <f t="shared" si="22"/>
        <v>74.92758333333333</v>
      </c>
    </row>
    <row r="707" spans="1:8" ht="12.75">
      <c r="A707" s="6"/>
      <c r="B707" s="190">
        <v>143</v>
      </c>
      <c r="C707" s="7"/>
      <c r="D707" s="235">
        <v>411300</v>
      </c>
      <c r="E707" s="66" t="s">
        <v>105</v>
      </c>
      <c r="F707" s="250">
        <v>54000</v>
      </c>
      <c r="G707" s="267">
        <v>48785.75</v>
      </c>
      <c r="H707" s="345">
        <f t="shared" si="22"/>
        <v>90.34398148148148</v>
      </c>
    </row>
    <row r="708" spans="1:8" ht="12.75">
      <c r="A708" s="6"/>
      <c r="B708" s="190">
        <v>143</v>
      </c>
      <c r="C708" s="7"/>
      <c r="D708" s="244">
        <v>411400</v>
      </c>
      <c r="E708" s="71" t="s">
        <v>72</v>
      </c>
      <c r="F708" s="250">
        <v>168000</v>
      </c>
      <c r="G708" s="267">
        <v>151800.49</v>
      </c>
      <c r="H708" s="345">
        <f t="shared" si="22"/>
        <v>90.35743452380952</v>
      </c>
    </row>
    <row r="709" spans="1:8" ht="12.75">
      <c r="A709" s="6"/>
      <c r="B709" s="5"/>
      <c r="C709" s="68">
        <v>411</v>
      </c>
      <c r="D709" s="236"/>
      <c r="E709" s="67" t="s">
        <v>106</v>
      </c>
      <c r="F709" s="257">
        <f>F705+F706+F707+F708</f>
        <v>554000</v>
      </c>
      <c r="G709" s="257">
        <f>G705+G706+G707+G708</f>
        <v>510398.43</v>
      </c>
      <c r="H709" s="346">
        <f t="shared" si="22"/>
        <v>92.12968050541515</v>
      </c>
    </row>
    <row r="710" spans="1:8" ht="8.25" customHeight="1">
      <c r="A710" s="6"/>
      <c r="B710" s="5"/>
      <c r="C710" s="33"/>
      <c r="D710" s="236"/>
      <c r="E710" s="67"/>
      <c r="F710" s="66"/>
      <c r="G710" s="267"/>
      <c r="H710" s="345"/>
    </row>
    <row r="711" spans="1:8" ht="12.75">
      <c r="A711" s="6"/>
      <c r="B711" s="190">
        <v>143</v>
      </c>
      <c r="C711" s="7"/>
      <c r="D711" s="234">
        <v>412100</v>
      </c>
      <c r="E711" s="91" t="s">
        <v>74</v>
      </c>
      <c r="F711" s="250">
        <v>50000</v>
      </c>
      <c r="G711" s="267">
        <v>46002.36</v>
      </c>
      <c r="H711" s="345">
        <f t="shared" si="22"/>
        <v>92.00472</v>
      </c>
    </row>
    <row r="712" spans="1:8" ht="12.75">
      <c r="A712" s="6"/>
      <c r="B712" s="190">
        <v>143</v>
      </c>
      <c r="C712" s="7"/>
      <c r="D712" s="235">
        <v>412200</v>
      </c>
      <c r="E712" s="66" t="s">
        <v>75</v>
      </c>
      <c r="F712" s="250">
        <v>41000</v>
      </c>
      <c r="G712" s="267">
        <v>35924.97</v>
      </c>
      <c r="H712" s="345">
        <f t="shared" si="22"/>
        <v>87.62187804878049</v>
      </c>
    </row>
    <row r="713" spans="1:8" ht="12.75">
      <c r="A713" s="6"/>
      <c r="B713" s="190">
        <v>143</v>
      </c>
      <c r="C713" s="7"/>
      <c r="D713" s="235">
        <v>412500</v>
      </c>
      <c r="E713" s="45" t="s">
        <v>76</v>
      </c>
      <c r="F713" s="250">
        <v>22000</v>
      </c>
      <c r="G713" s="267">
        <v>21675</v>
      </c>
      <c r="H713" s="345">
        <f t="shared" si="22"/>
        <v>98.52272727272727</v>
      </c>
    </row>
    <row r="714" spans="1:8" ht="12.75">
      <c r="A714" s="6"/>
      <c r="B714" s="190">
        <v>143</v>
      </c>
      <c r="C714" s="7"/>
      <c r="D714" s="235">
        <v>412900</v>
      </c>
      <c r="E714" s="45" t="s">
        <v>77</v>
      </c>
      <c r="F714" s="250">
        <v>10000</v>
      </c>
      <c r="G714" s="267">
        <v>5190</v>
      </c>
      <c r="H714" s="345">
        <f t="shared" si="22"/>
        <v>51.9</v>
      </c>
    </row>
    <row r="715" spans="1:8" ht="12.75">
      <c r="A715" s="6"/>
      <c r="B715" s="5"/>
      <c r="C715" s="33">
        <v>412</v>
      </c>
      <c r="D715" s="48"/>
      <c r="E715" s="48" t="s">
        <v>73</v>
      </c>
      <c r="F715" s="257">
        <f>F711+F712+F713+F714</f>
        <v>123000</v>
      </c>
      <c r="G715" s="257">
        <f>G711+G712+G713+G714</f>
        <v>108792.33</v>
      </c>
      <c r="H715" s="346">
        <f t="shared" si="22"/>
        <v>88.4490487804878</v>
      </c>
    </row>
    <row r="716" spans="1:8" ht="10.5" customHeight="1">
      <c r="A716" s="6"/>
      <c r="B716" s="5"/>
      <c r="C716" s="38"/>
      <c r="D716" s="104"/>
      <c r="E716" s="45"/>
      <c r="F716" s="66"/>
      <c r="G716" s="267"/>
      <c r="H716" s="345"/>
    </row>
    <row r="717" spans="1:8" ht="12.75">
      <c r="A717" s="6"/>
      <c r="B717" s="190">
        <v>143</v>
      </c>
      <c r="C717" s="38"/>
      <c r="D717" s="293">
        <v>413200</v>
      </c>
      <c r="E717" s="45" t="s">
        <v>108</v>
      </c>
      <c r="F717" s="254">
        <v>22500</v>
      </c>
      <c r="G717" s="267">
        <v>22116.34</v>
      </c>
      <c r="H717" s="345">
        <f t="shared" si="22"/>
        <v>98.29484444444444</v>
      </c>
    </row>
    <row r="718" spans="1:8" ht="12.75">
      <c r="A718" s="6"/>
      <c r="B718" s="190">
        <v>143</v>
      </c>
      <c r="C718" s="38"/>
      <c r="D718" s="293">
        <v>413201</v>
      </c>
      <c r="E718" s="95" t="s">
        <v>212</v>
      </c>
      <c r="F718" s="254">
        <v>66000</v>
      </c>
      <c r="G718" s="267">
        <v>64731.51</v>
      </c>
      <c r="H718" s="345">
        <f t="shared" si="22"/>
        <v>98.07804545454546</v>
      </c>
    </row>
    <row r="719" spans="1:8" ht="12.75">
      <c r="A719" s="6"/>
      <c r="B719" s="190">
        <v>143</v>
      </c>
      <c r="C719" s="38"/>
      <c r="D719" s="293">
        <v>413300</v>
      </c>
      <c r="E719" s="45" t="s">
        <v>109</v>
      </c>
      <c r="F719" s="254">
        <v>6500</v>
      </c>
      <c r="G719" s="267">
        <v>5383.66</v>
      </c>
      <c r="H719" s="345">
        <f t="shared" si="22"/>
        <v>82.82553846153846</v>
      </c>
    </row>
    <row r="720" spans="1:8" ht="12.75">
      <c r="A720" s="6"/>
      <c r="B720" s="190">
        <v>143</v>
      </c>
      <c r="C720" s="38"/>
      <c r="D720" s="293">
        <v>413401</v>
      </c>
      <c r="E720" s="45" t="s">
        <v>81</v>
      </c>
      <c r="F720" s="254">
        <v>260000</v>
      </c>
      <c r="G720" s="267">
        <v>241387.95</v>
      </c>
      <c r="H720" s="345">
        <f t="shared" si="22"/>
        <v>92.84151923076924</v>
      </c>
    </row>
    <row r="721" spans="1:8" ht="24">
      <c r="A721" s="6"/>
      <c r="B721" s="190">
        <v>143</v>
      </c>
      <c r="C721" s="38"/>
      <c r="D721" s="292">
        <v>413500</v>
      </c>
      <c r="E721" s="160" t="s">
        <v>200</v>
      </c>
      <c r="F721" s="273">
        <v>30000</v>
      </c>
      <c r="G721" s="267">
        <v>29872.03</v>
      </c>
      <c r="H721" s="345">
        <f t="shared" si="22"/>
        <v>99.57343333333333</v>
      </c>
    </row>
    <row r="722" spans="1:8" ht="12.75">
      <c r="A722" s="6"/>
      <c r="B722" s="190">
        <v>143</v>
      </c>
      <c r="C722" s="38"/>
      <c r="D722" s="293">
        <v>413600</v>
      </c>
      <c r="E722" s="45" t="s">
        <v>82</v>
      </c>
      <c r="F722" s="254">
        <v>28000</v>
      </c>
      <c r="G722" s="267">
        <v>19568.57</v>
      </c>
      <c r="H722" s="345">
        <f t="shared" si="22"/>
        <v>69.88775000000001</v>
      </c>
    </row>
    <row r="723" spans="1:8" ht="24">
      <c r="A723" s="6"/>
      <c r="B723" s="190">
        <v>143</v>
      </c>
      <c r="C723" s="38"/>
      <c r="D723" s="293">
        <v>413700</v>
      </c>
      <c r="E723" s="99" t="s">
        <v>201</v>
      </c>
      <c r="F723" s="254">
        <v>40000</v>
      </c>
      <c r="G723" s="267">
        <v>37526.55</v>
      </c>
      <c r="H723" s="345">
        <f t="shared" si="22"/>
        <v>93.81637500000001</v>
      </c>
    </row>
    <row r="724" spans="1:8" ht="12.75">
      <c r="A724" s="6"/>
      <c r="B724" s="190">
        <v>143</v>
      </c>
      <c r="C724" s="38"/>
      <c r="D724" s="293">
        <v>413801</v>
      </c>
      <c r="E724" s="80" t="s">
        <v>226</v>
      </c>
      <c r="F724" s="254">
        <v>15500</v>
      </c>
      <c r="G724" s="267">
        <v>15189.99</v>
      </c>
      <c r="H724" s="345">
        <f t="shared" si="22"/>
        <v>97.99993548387097</v>
      </c>
    </row>
    <row r="725" spans="1:8" ht="12.75">
      <c r="A725" s="6"/>
      <c r="B725" s="190">
        <v>143</v>
      </c>
      <c r="C725" s="38"/>
      <c r="D725" s="293">
        <v>413900</v>
      </c>
      <c r="E725" s="50" t="s">
        <v>84</v>
      </c>
      <c r="F725" s="254">
        <v>30000</v>
      </c>
      <c r="G725" s="267">
        <v>28228.64</v>
      </c>
      <c r="H725" s="345">
        <f t="shared" si="22"/>
        <v>94.09546666666667</v>
      </c>
    </row>
    <row r="726" spans="1:8" ht="12.75">
      <c r="A726" s="6"/>
      <c r="B726" s="190">
        <v>143</v>
      </c>
      <c r="C726" s="7"/>
      <c r="D726" s="235">
        <v>413912</v>
      </c>
      <c r="E726" s="95" t="s">
        <v>155</v>
      </c>
      <c r="F726" s="254">
        <v>5000</v>
      </c>
      <c r="G726" s="267">
        <v>3832.01</v>
      </c>
      <c r="H726" s="345">
        <f t="shared" si="22"/>
        <v>76.64020000000001</v>
      </c>
    </row>
    <row r="727" spans="1:8" ht="12.75">
      <c r="A727" s="6"/>
      <c r="B727" s="190">
        <v>143</v>
      </c>
      <c r="C727" s="7"/>
      <c r="D727" s="235">
        <v>413940</v>
      </c>
      <c r="E727" s="95" t="s">
        <v>202</v>
      </c>
      <c r="F727" s="332">
        <v>20000</v>
      </c>
      <c r="G727" s="267">
        <v>3903.94</v>
      </c>
      <c r="H727" s="345">
        <f t="shared" si="22"/>
        <v>19.5197</v>
      </c>
    </row>
    <row r="728" spans="1:8" ht="12.75">
      <c r="A728" s="6"/>
      <c r="B728" s="5"/>
      <c r="C728" s="68">
        <v>413</v>
      </c>
      <c r="D728" s="86"/>
      <c r="E728" s="94" t="s">
        <v>79</v>
      </c>
      <c r="F728" s="257">
        <f>F717+F718+F719+F720+F721+F722+F723+F724+F725+F726+F727</f>
        <v>523500</v>
      </c>
      <c r="G728" s="257">
        <f>G717+G718+G719+G720+G721+G722+G723+G724+G725+G726+G727</f>
        <v>471741.19</v>
      </c>
      <c r="H728" s="346">
        <f t="shared" si="22"/>
        <v>90.11293027698186</v>
      </c>
    </row>
    <row r="729" spans="1:8" ht="15" customHeight="1">
      <c r="A729" s="6"/>
      <c r="B729" s="55"/>
      <c r="C729" s="90"/>
      <c r="D729" s="364" t="s">
        <v>205</v>
      </c>
      <c r="E729" s="365"/>
      <c r="F729" s="257">
        <f>F728+F715+F709</f>
        <v>1200500</v>
      </c>
      <c r="G729" s="257">
        <f>G728+G715+G709</f>
        <v>1090931.95</v>
      </c>
      <c r="H729" s="346">
        <f t="shared" si="22"/>
        <v>90.87313202832152</v>
      </c>
    </row>
    <row r="730" spans="1:8" ht="15" customHeight="1">
      <c r="A730" s="6"/>
      <c r="B730" s="37"/>
      <c r="C730" s="7"/>
      <c r="D730" s="214"/>
      <c r="E730" s="215"/>
      <c r="F730" s="312"/>
      <c r="G730" s="45"/>
      <c r="H730" s="51"/>
    </row>
    <row r="731" spans="1:8" ht="15">
      <c r="A731" s="83">
        <v>14</v>
      </c>
      <c r="B731" s="186">
        <v>143</v>
      </c>
      <c r="C731" s="371" t="s">
        <v>203</v>
      </c>
      <c r="D731" s="372"/>
      <c r="E731" s="372"/>
      <c r="F731" s="372"/>
      <c r="G731" s="373"/>
      <c r="H731" s="374"/>
    </row>
    <row r="732" spans="1:8" ht="12.75">
      <c r="A732" s="6"/>
      <c r="B732" s="187">
        <v>143</v>
      </c>
      <c r="C732" s="7"/>
      <c r="D732" s="277">
        <v>411100</v>
      </c>
      <c r="E732" s="7" t="s">
        <v>104</v>
      </c>
      <c r="F732" s="250">
        <v>83000</v>
      </c>
      <c r="G732" s="267">
        <v>80922.54</v>
      </c>
      <c r="H732" s="345">
        <f aca="true" t="shared" si="23" ref="H732:H738">G732/F732*100</f>
        <v>97.4970361445783</v>
      </c>
    </row>
    <row r="733" spans="1:8" ht="12.75">
      <c r="A733" s="6"/>
      <c r="B733" s="187">
        <v>143</v>
      </c>
      <c r="C733" s="7"/>
      <c r="D733" s="235">
        <v>411200</v>
      </c>
      <c r="E733" s="66" t="s">
        <v>49</v>
      </c>
      <c r="F733" s="250">
        <v>2800</v>
      </c>
      <c r="G733" s="267">
        <v>2302.54</v>
      </c>
      <c r="H733" s="345">
        <f t="shared" si="23"/>
        <v>82.23357142857142</v>
      </c>
    </row>
    <row r="734" spans="1:8" ht="12.75">
      <c r="A734" s="6"/>
      <c r="B734" s="187">
        <v>143</v>
      </c>
      <c r="C734" s="7"/>
      <c r="D734" s="235">
        <v>411300</v>
      </c>
      <c r="E734" s="66" t="s">
        <v>105</v>
      </c>
      <c r="F734" s="250">
        <v>18000</v>
      </c>
      <c r="G734" s="267">
        <v>16719.24</v>
      </c>
      <c r="H734" s="345">
        <f t="shared" si="23"/>
        <v>92.88466666666667</v>
      </c>
    </row>
    <row r="735" spans="1:8" ht="12.75">
      <c r="A735" s="6"/>
      <c r="B735" s="187">
        <v>143</v>
      </c>
      <c r="C735" s="7"/>
      <c r="D735" s="244">
        <v>411400</v>
      </c>
      <c r="E735" s="71" t="s">
        <v>72</v>
      </c>
      <c r="F735" s="250">
        <v>46000</v>
      </c>
      <c r="G735" s="267">
        <v>44598.48</v>
      </c>
      <c r="H735" s="345">
        <f t="shared" si="23"/>
        <v>96.95321739130436</v>
      </c>
    </row>
    <row r="736" spans="1:8" ht="12.75">
      <c r="A736" s="6"/>
      <c r="B736" s="5"/>
      <c r="C736" s="68">
        <v>411</v>
      </c>
      <c r="D736" s="245"/>
      <c r="E736" s="47" t="s">
        <v>106</v>
      </c>
      <c r="F736" s="257">
        <f>F732+F733+F734+F735</f>
        <v>149800</v>
      </c>
      <c r="G736" s="283">
        <f>G732+G733+G734+G735</f>
        <v>144542.8</v>
      </c>
      <c r="H736" s="346">
        <f t="shared" si="23"/>
        <v>96.490520694259</v>
      </c>
    </row>
    <row r="737" spans="1:8" ht="9" customHeight="1">
      <c r="A737" s="72"/>
      <c r="B737" s="139"/>
      <c r="C737" s="73"/>
      <c r="D737" s="245"/>
      <c r="E737" s="47"/>
      <c r="F737" s="157"/>
      <c r="G737" s="267"/>
      <c r="H737" s="345"/>
    </row>
    <row r="738" spans="1:8" ht="13.5" thickBot="1">
      <c r="A738" s="3"/>
      <c r="B738" s="188">
        <v>143</v>
      </c>
      <c r="C738" s="4"/>
      <c r="D738" s="333">
        <v>412100</v>
      </c>
      <c r="E738" s="70" t="s">
        <v>74</v>
      </c>
      <c r="F738" s="313">
        <v>10200</v>
      </c>
      <c r="G738" s="281">
        <v>9759.27</v>
      </c>
      <c r="H738" s="350">
        <f t="shared" si="23"/>
        <v>95.67911764705883</v>
      </c>
    </row>
    <row r="739" spans="1:6" ht="12.75">
      <c r="A739" s="7"/>
      <c r="B739" s="7"/>
      <c r="C739" s="7"/>
      <c r="D739" s="114"/>
      <c r="E739" s="7"/>
      <c r="F739" s="112"/>
    </row>
    <row r="740" spans="1:6" ht="12.75">
      <c r="A740" s="7"/>
      <c r="B740" s="7"/>
      <c r="C740" s="7"/>
      <c r="D740" s="114"/>
      <c r="E740" s="7"/>
      <c r="F740" s="112"/>
    </row>
    <row r="741" spans="1:6" ht="12.75">
      <c r="A741" s="7"/>
      <c r="B741" s="7"/>
      <c r="C741" s="7"/>
      <c r="D741" s="114"/>
      <c r="E741" s="7"/>
      <c r="F741" s="112"/>
    </row>
    <row r="742" spans="1:6" ht="13.5" thickBot="1">
      <c r="A742" s="7"/>
      <c r="B742" s="7"/>
      <c r="C742" s="7"/>
      <c r="D742" s="114"/>
      <c r="E742" s="7"/>
      <c r="F742" s="112"/>
    </row>
    <row r="743" spans="1:8" ht="12.75">
      <c r="A743" s="18" t="s">
        <v>32</v>
      </c>
      <c r="B743" s="19" t="s">
        <v>34</v>
      </c>
      <c r="C743" s="18" t="s">
        <v>244</v>
      </c>
      <c r="D743" s="19" t="s">
        <v>244</v>
      </c>
      <c r="E743" s="16" t="s">
        <v>31</v>
      </c>
      <c r="F743" s="248" t="s">
        <v>35</v>
      </c>
      <c r="G743" s="287" t="s">
        <v>245</v>
      </c>
      <c r="H743" s="259" t="s">
        <v>246</v>
      </c>
    </row>
    <row r="744" spans="1:8" ht="13.5" thickBot="1">
      <c r="A744" s="20" t="s">
        <v>33</v>
      </c>
      <c r="B744" s="21" t="s">
        <v>33</v>
      </c>
      <c r="C744" s="20" t="s">
        <v>33</v>
      </c>
      <c r="D744" s="21" t="s">
        <v>33</v>
      </c>
      <c r="E744" s="17"/>
      <c r="F744" s="249"/>
      <c r="G744" s="14"/>
      <c r="H744" s="260" t="s">
        <v>247</v>
      </c>
    </row>
    <row r="745" spans="1:8" ht="12.75">
      <c r="A745" s="6"/>
      <c r="B745" s="187">
        <v>143</v>
      </c>
      <c r="C745" s="7"/>
      <c r="D745" s="235">
        <v>412200</v>
      </c>
      <c r="E745" s="66" t="s">
        <v>75</v>
      </c>
      <c r="F745" s="250">
        <v>9500</v>
      </c>
      <c r="G745" s="284">
        <v>8037.45</v>
      </c>
      <c r="H745" s="345">
        <f aca="true" t="shared" si="24" ref="H745:H756">G745/F745*100</f>
        <v>84.60473684210527</v>
      </c>
    </row>
    <row r="746" spans="1:8" ht="12.75">
      <c r="A746" s="6"/>
      <c r="B746" s="187">
        <v>143</v>
      </c>
      <c r="C746" s="7"/>
      <c r="D746" s="235">
        <v>412500</v>
      </c>
      <c r="E746" s="66" t="s">
        <v>76</v>
      </c>
      <c r="F746" s="250">
        <v>5150</v>
      </c>
      <c r="G746" s="267">
        <v>4800</v>
      </c>
      <c r="H746" s="345">
        <f t="shared" si="24"/>
        <v>93.20388349514563</v>
      </c>
    </row>
    <row r="747" spans="1:8" ht="12.75">
      <c r="A747" s="6"/>
      <c r="B747" s="187">
        <v>143</v>
      </c>
      <c r="C747" s="7"/>
      <c r="D747" s="235">
        <v>412900</v>
      </c>
      <c r="E747" s="66" t="s">
        <v>77</v>
      </c>
      <c r="F747" s="250">
        <v>1500</v>
      </c>
      <c r="G747" s="267">
        <v>500</v>
      </c>
      <c r="H747" s="345">
        <f t="shared" si="24"/>
        <v>33.33333333333333</v>
      </c>
    </row>
    <row r="748" spans="1:8" ht="12.75">
      <c r="A748" s="6"/>
      <c r="B748" s="37"/>
      <c r="C748" s="31">
        <v>412</v>
      </c>
      <c r="D748" s="297"/>
      <c r="E748" s="65" t="s">
        <v>73</v>
      </c>
      <c r="F748" s="257">
        <f>F738+F745+F746+F747</f>
        <v>26350</v>
      </c>
      <c r="G748" s="257">
        <f>G738+G745+G746+G747</f>
        <v>23096.72</v>
      </c>
      <c r="H748" s="346">
        <f t="shared" si="24"/>
        <v>87.65358633776091</v>
      </c>
    </row>
    <row r="749" spans="1:8" ht="9.75" customHeight="1">
      <c r="A749" s="6"/>
      <c r="B749" s="37"/>
      <c r="C749" s="31"/>
      <c r="D749" s="297"/>
      <c r="E749" s="65"/>
      <c r="F749" s="66"/>
      <c r="G749" s="45"/>
      <c r="H749" s="345"/>
    </row>
    <row r="750" spans="1:8" ht="12.75">
      <c r="A750" s="6"/>
      <c r="B750" s="187">
        <v>143</v>
      </c>
      <c r="C750" s="5"/>
      <c r="D750" s="293">
        <v>413200</v>
      </c>
      <c r="E750" s="66" t="s">
        <v>108</v>
      </c>
      <c r="F750" s="250">
        <v>15000</v>
      </c>
      <c r="G750" s="267">
        <v>15004</v>
      </c>
      <c r="H750" s="345">
        <f t="shared" si="24"/>
        <v>100.02666666666667</v>
      </c>
    </row>
    <row r="751" spans="1:8" ht="12.75">
      <c r="A751" s="6"/>
      <c r="B751" s="187">
        <v>143</v>
      </c>
      <c r="C751" s="5"/>
      <c r="D751" s="293">
        <v>413300</v>
      </c>
      <c r="E751" s="66" t="s">
        <v>109</v>
      </c>
      <c r="F751" s="250">
        <v>1000</v>
      </c>
      <c r="G751" s="267">
        <v>900</v>
      </c>
      <c r="H751" s="345">
        <f t="shared" si="24"/>
        <v>90</v>
      </c>
    </row>
    <row r="752" spans="1:8" ht="12.75">
      <c r="A752" s="6"/>
      <c r="B752" s="187">
        <v>143</v>
      </c>
      <c r="C752" s="5"/>
      <c r="D752" s="293">
        <v>413600</v>
      </c>
      <c r="E752" s="66" t="s">
        <v>82</v>
      </c>
      <c r="F752" s="250">
        <v>13000</v>
      </c>
      <c r="G752" s="267">
        <v>7847.08</v>
      </c>
      <c r="H752" s="345">
        <f t="shared" si="24"/>
        <v>60.362153846153845</v>
      </c>
    </row>
    <row r="753" spans="1:8" ht="12.75">
      <c r="A753" s="6"/>
      <c r="B753" s="187">
        <v>143</v>
      </c>
      <c r="C753" s="5"/>
      <c r="D753" s="293">
        <v>413900</v>
      </c>
      <c r="E753" s="93" t="s">
        <v>84</v>
      </c>
      <c r="F753" s="250">
        <v>5500</v>
      </c>
      <c r="G753" s="267">
        <v>5383.13</v>
      </c>
      <c r="H753" s="345">
        <f t="shared" si="24"/>
        <v>97.87509090909091</v>
      </c>
    </row>
    <row r="754" spans="1:8" ht="6.75" customHeight="1">
      <c r="A754" s="6"/>
      <c r="B754" s="37"/>
      <c r="C754" s="5"/>
      <c r="D754" s="293"/>
      <c r="E754" s="93"/>
      <c r="F754" s="250"/>
      <c r="G754" s="267"/>
      <c r="H754" s="345"/>
    </row>
    <row r="755" spans="1:8" ht="12.75">
      <c r="A755" s="6"/>
      <c r="B755" s="37"/>
      <c r="C755" s="31">
        <v>413</v>
      </c>
      <c r="D755" s="299"/>
      <c r="E755" s="67" t="s">
        <v>79</v>
      </c>
      <c r="F755" s="257">
        <f>F750+F751+F752+F753</f>
        <v>34500</v>
      </c>
      <c r="G755" s="257">
        <f>G750+G751+G752+G753</f>
        <v>29134.210000000003</v>
      </c>
      <c r="H755" s="346">
        <f t="shared" si="24"/>
        <v>84.44698550724638</v>
      </c>
    </row>
    <row r="756" spans="1:8" ht="12.75">
      <c r="A756" s="6"/>
      <c r="B756" s="55"/>
      <c r="C756" s="90"/>
      <c r="D756" s="364" t="s">
        <v>225</v>
      </c>
      <c r="E756" s="365"/>
      <c r="F756" s="325">
        <f>F755+F748+F736</f>
        <v>210650</v>
      </c>
      <c r="G756" s="325">
        <f>G755+G748+G736</f>
        <v>196773.72999999998</v>
      </c>
      <c r="H756" s="346">
        <f t="shared" si="24"/>
        <v>93.41264182292902</v>
      </c>
    </row>
    <row r="757" spans="1:8" ht="15">
      <c r="A757" s="6"/>
      <c r="B757" s="37"/>
      <c r="C757" s="7"/>
      <c r="D757" s="214"/>
      <c r="E757" s="215"/>
      <c r="F757" s="325"/>
      <c r="G757" s="45"/>
      <c r="H757" s="51"/>
    </row>
    <row r="758" spans="1:8" ht="15">
      <c r="A758" s="83">
        <v>15</v>
      </c>
      <c r="B758" s="186">
        <v>143</v>
      </c>
      <c r="C758" s="371" t="s">
        <v>206</v>
      </c>
      <c r="D758" s="372"/>
      <c r="E758" s="372"/>
      <c r="F758" s="372"/>
      <c r="G758" s="373"/>
      <c r="H758" s="374"/>
    </row>
    <row r="759" spans="1:8" ht="12.75">
      <c r="A759" s="6"/>
      <c r="B759" s="187">
        <v>143</v>
      </c>
      <c r="C759" s="7"/>
      <c r="D759" s="277">
        <v>411100</v>
      </c>
      <c r="E759" s="7" t="s">
        <v>104</v>
      </c>
      <c r="F759" s="250">
        <v>39000</v>
      </c>
      <c r="G759" s="267">
        <v>36558.2</v>
      </c>
      <c r="H759" s="345">
        <f aca="true" t="shared" si="25" ref="H759:H777">G759/F759*100</f>
        <v>93.73897435897435</v>
      </c>
    </row>
    <row r="760" spans="1:8" ht="12.75">
      <c r="A760" s="6"/>
      <c r="B760" s="187">
        <v>143</v>
      </c>
      <c r="C760" s="7"/>
      <c r="D760" s="235">
        <v>411200</v>
      </c>
      <c r="E760" s="66" t="s">
        <v>49</v>
      </c>
      <c r="F760" s="250">
        <v>1600</v>
      </c>
      <c r="G760" s="267">
        <v>1165.53</v>
      </c>
      <c r="H760" s="345">
        <f t="shared" si="25"/>
        <v>72.845625</v>
      </c>
    </row>
    <row r="761" spans="1:8" ht="12.75">
      <c r="A761" s="6"/>
      <c r="B761" s="187">
        <v>143</v>
      </c>
      <c r="C761" s="7"/>
      <c r="D761" s="235">
        <v>411300</v>
      </c>
      <c r="E761" s="66" t="s">
        <v>105</v>
      </c>
      <c r="F761" s="250">
        <v>9000</v>
      </c>
      <c r="G761" s="267">
        <v>7770.18</v>
      </c>
      <c r="H761" s="345">
        <f t="shared" si="25"/>
        <v>86.33533333333334</v>
      </c>
    </row>
    <row r="762" spans="1:8" ht="12.75">
      <c r="A762" s="6"/>
      <c r="B762" s="187">
        <v>143</v>
      </c>
      <c r="C762" s="7"/>
      <c r="D762" s="244">
        <v>411400</v>
      </c>
      <c r="E762" s="71" t="s">
        <v>72</v>
      </c>
      <c r="F762" s="250">
        <v>22000</v>
      </c>
      <c r="G762" s="267">
        <v>19488.06</v>
      </c>
      <c r="H762" s="345">
        <f t="shared" si="25"/>
        <v>88.58209090909092</v>
      </c>
    </row>
    <row r="763" spans="1:8" ht="12.75">
      <c r="A763" s="6"/>
      <c r="B763" s="5"/>
      <c r="C763" s="33">
        <v>411</v>
      </c>
      <c r="D763" s="245"/>
      <c r="E763" s="47" t="s">
        <v>106</v>
      </c>
      <c r="F763" s="257">
        <f>F759+F760+F761+F762</f>
        <v>71600</v>
      </c>
      <c r="G763" s="257">
        <f>G759+G760+G761+G762</f>
        <v>64981.97</v>
      </c>
      <c r="H763" s="346">
        <f t="shared" si="25"/>
        <v>90.75694134078212</v>
      </c>
    </row>
    <row r="764" spans="1:8" ht="10.5" customHeight="1">
      <c r="A764" s="6"/>
      <c r="B764" s="5"/>
      <c r="C764" s="33"/>
      <c r="D764" s="301"/>
      <c r="E764" s="96"/>
      <c r="F764" s="66"/>
      <c r="G764" s="267"/>
      <c r="H764" s="345"/>
    </row>
    <row r="765" spans="1:8" ht="12.75">
      <c r="A765" s="6"/>
      <c r="B765" s="187">
        <v>143</v>
      </c>
      <c r="C765" s="7"/>
      <c r="D765" s="234">
        <v>412100</v>
      </c>
      <c r="E765" s="91" t="s">
        <v>74</v>
      </c>
      <c r="F765" s="250">
        <v>3900</v>
      </c>
      <c r="G765" s="267">
        <v>3383.61</v>
      </c>
      <c r="H765" s="345">
        <f t="shared" si="25"/>
        <v>86.75923076923078</v>
      </c>
    </row>
    <row r="766" spans="1:8" ht="12.75">
      <c r="A766" s="6"/>
      <c r="B766" s="187">
        <v>143</v>
      </c>
      <c r="C766" s="7"/>
      <c r="D766" s="235">
        <v>412200</v>
      </c>
      <c r="E766" s="91" t="s">
        <v>75</v>
      </c>
      <c r="F766" s="250">
        <v>3000</v>
      </c>
      <c r="G766" s="267">
        <v>2606.31</v>
      </c>
      <c r="H766" s="345">
        <f t="shared" si="25"/>
        <v>86.877</v>
      </c>
    </row>
    <row r="767" spans="1:8" ht="12.75">
      <c r="A767" s="6"/>
      <c r="B767" s="187">
        <v>143</v>
      </c>
      <c r="C767" s="7"/>
      <c r="D767" s="235">
        <v>412500</v>
      </c>
      <c r="E767" s="66" t="s">
        <v>76</v>
      </c>
      <c r="F767" s="250">
        <v>2000</v>
      </c>
      <c r="G767" s="267">
        <v>1800</v>
      </c>
      <c r="H767" s="345">
        <f t="shared" si="25"/>
        <v>90</v>
      </c>
    </row>
    <row r="768" spans="1:8" ht="12.75">
      <c r="A768" s="6" t="s">
        <v>9</v>
      </c>
      <c r="B768" s="187">
        <v>143</v>
      </c>
      <c r="C768" s="7"/>
      <c r="D768" s="235">
        <v>412900</v>
      </c>
      <c r="E768" s="66" t="s">
        <v>77</v>
      </c>
      <c r="F768" s="250">
        <v>1200</v>
      </c>
      <c r="G768" s="267">
        <v>500</v>
      </c>
      <c r="H768" s="345">
        <f t="shared" si="25"/>
        <v>41.66666666666667</v>
      </c>
    </row>
    <row r="769" spans="1:8" ht="12.75">
      <c r="A769" s="6"/>
      <c r="B769" s="37"/>
      <c r="C769" s="31">
        <v>412</v>
      </c>
      <c r="D769" s="103"/>
      <c r="E769" s="65" t="s">
        <v>73</v>
      </c>
      <c r="F769" s="257">
        <f>F765+F766+F767+F768</f>
        <v>10100</v>
      </c>
      <c r="G769" s="257">
        <f>G765+G766+G767+G768</f>
        <v>8289.92</v>
      </c>
      <c r="H769" s="346">
        <f t="shared" si="25"/>
        <v>82.07841584158416</v>
      </c>
    </row>
    <row r="770" spans="1:8" ht="10.5" customHeight="1">
      <c r="A770" s="6"/>
      <c r="B770" s="37"/>
      <c r="C770" s="31"/>
      <c r="D770" s="103"/>
      <c r="E770" s="65"/>
      <c r="F770" s="66"/>
      <c r="G770" s="267"/>
      <c r="H770" s="345"/>
    </row>
    <row r="771" spans="1:8" ht="12.75">
      <c r="A771" s="6"/>
      <c r="B771" s="187">
        <v>143</v>
      </c>
      <c r="C771" s="5"/>
      <c r="D771" s="293">
        <v>413200</v>
      </c>
      <c r="E771" s="66" t="s">
        <v>108</v>
      </c>
      <c r="F771" s="250">
        <v>12000</v>
      </c>
      <c r="G771" s="267">
        <v>7379.04</v>
      </c>
      <c r="H771" s="345">
        <f t="shared" si="25"/>
        <v>61.492000000000004</v>
      </c>
    </row>
    <row r="772" spans="1:8" ht="12.75">
      <c r="A772" s="6"/>
      <c r="B772" s="187">
        <v>143</v>
      </c>
      <c r="C772" s="101"/>
      <c r="D772" s="293">
        <v>413202</v>
      </c>
      <c r="E772" s="93" t="s">
        <v>216</v>
      </c>
      <c r="F772" s="250">
        <v>23000</v>
      </c>
      <c r="G772" s="267">
        <v>22325.83</v>
      </c>
      <c r="H772" s="345">
        <f t="shared" si="25"/>
        <v>97.06882608695653</v>
      </c>
    </row>
    <row r="773" spans="1:8" ht="12.75">
      <c r="A773" s="6"/>
      <c r="B773" s="187">
        <v>143</v>
      </c>
      <c r="C773" s="5"/>
      <c r="D773" s="293">
        <v>413300</v>
      </c>
      <c r="E773" s="66" t="s">
        <v>109</v>
      </c>
      <c r="F773" s="254">
        <v>4000</v>
      </c>
      <c r="G773" s="267">
        <v>1953</v>
      </c>
      <c r="H773" s="345">
        <f t="shared" si="25"/>
        <v>48.825</v>
      </c>
    </row>
    <row r="774" spans="1:8" ht="12.75">
      <c r="A774" s="6"/>
      <c r="B774" s="187">
        <v>143</v>
      </c>
      <c r="C774" s="5"/>
      <c r="D774" s="293">
        <v>413600</v>
      </c>
      <c r="E774" s="66" t="s">
        <v>82</v>
      </c>
      <c r="F774" s="254">
        <v>6000</v>
      </c>
      <c r="G774" s="267">
        <v>3609.98</v>
      </c>
      <c r="H774" s="345">
        <f t="shared" si="25"/>
        <v>60.166333333333334</v>
      </c>
    </row>
    <row r="775" spans="1:8" ht="12.75">
      <c r="A775" s="6"/>
      <c r="B775" s="187">
        <v>143</v>
      </c>
      <c r="C775" s="5"/>
      <c r="D775" s="292">
        <v>413900</v>
      </c>
      <c r="E775" s="119" t="s">
        <v>84</v>
      </c>
      <c r="F775" s="273">
        <v>15000</v>
      </c>
      <c r="G775" s="267">
        <v>7393.7</v>
      </c>
      <c r="H775" s="345">
        <f t="shared" si="25"/>
        <v>49.291333333333334</v>
      </c>
    </row>
    <row r="776" spans="1:8" ht="12.75">
      <c r="A776" s="6"/>
      <c r="B776" s="37"/>
      <c r="C776" s="31">
        <v>413</v>
      </c>
      <c r="D776" s="63"/>
      <c r="E776" s="67" t="s">
        <v>79</v>
      </c>
      <c r="F776" s="257">
        <f>F771+F772+F773+F774+F775</f>
        <v>60000</v>
      </c>
      <c r="G776" s="257">
        <f>G771+G772+G773+G774+G775</f>
        <v>42661.55</v>
      </c>
      <c r="H776" s="346">
        <f t="shared" si="25"/>
        <v>71.10258333333334</v>
      </c>
    </row>
    <row r="777" spans="1:8" ht="12.75">
      <c r="A777" s="89"/>
      <c r="B777" s="55"/>
      <c r="C777" s="90"/>
      <c r="D777" s="369" t="s">
        <v>22</v>
      </c>
      <c r="E777" s="370"/>
      <c r="F777" s="334">
        <f>F776+F769+F763</f>
        <v>141700</v>
      </c>
      <c r="G777" s="334">
        <f>G776+G769+G763</f>
        <v>115933.44</v>
      </c>
      <c r="H777" s="346">
        <f t="shared" si="25"/>
        <v>81.81611856033875</v>
      </c>
    </row>
    <row r="778" spans="1:8" ht="15">
      <c r="A778" s="89"/>
      <c r="B778" s="91"/>
      <c r="C778" s="120"/>
      <c r="D778" s="220"/>
      <c r="E778" s="221"/>
      <c r="F778" s="325"/>
      <c r="G778" s="45"/>
      <c r="H778" s="345"/>
    </row>
    <row r="779" spans="1:8" ht="15">
      <c r="A779" s="150">
        <v>16</v>
      </c>
      <c r="B779" s="193">
        <v>312</v>
      </c>
      <c r="C779" s="371" t="s">
        <v>208</v>
      </c>
      <c r="D779" s="372"/>
      <c r="E779" s="372"/>
      <c r="F779" s="372"/>
      <c r="G779" s="373"/>
      <c r="H779" s="374"/>
    </row>
    <row r="780" spans="1:8" ht="12.75">
      <c r="A780" s="6"/>
      <c r="B780" s="187">
        <v>312</v>
      </c>
      <c r="C780" s="7"/>
      <c r="D780" s="277">
        <v>411100</v>
      </c>
      <c r="E780" s="28" t="s">
        <v>104</v>
      </c>
      <c r="F780" s="250">
        <v>390000</v>
      </c>
      <c r="G780" s="267">
        <v>378751.12</v>
      </c>
      <c r="H780" s="345">
        <f aca="true" t="shared" si="26" ref="H780:H794">G780/F780*100</f>
        <v>97.11567179487179</v>
      </c>
    </row>
    <row r="781" spans="1:8" ht="12.75">
      <c r="A781" s="6"/>
      <c r="B781" s="187">
        <v>312</v>
      </c>
      <c r="C781" s="7"/>
      <c r="D781" s="235">
        <v>411200</v>
      </c>
      <c r="E781" s="93" t="s">
        <v>49</v>
      </c>
      <c r="F781" s="250">
        <v>16900</v>
      </c>
      <c r="G781" s="267">
        <v>13013.18</v>
      </c>
      <c r="H781" s="345">
        <f t="shared" si="26"/>
        <v>77.0010650887574</v>
      </c>
    </row>
    <row r="782" spans="1:8" ht="12.75">
      <c r="A782" s="6"/>
      <c r="B782" s="187">
        <v>312</v>
      </c>
      <c r="C782" s="7"/>
      <c r="D782" s="235">
        <v>411300</v>
      </c>
      <c r="E782" s="93" t="s">
        <v>105</v>
      </c>
      <c r="F782" s="250">
        <v>95900</v>
      </c>
      <c r="G782" s="267">
        <v>86727.41</v>
      </c>
      <c r="H782" s="345">
        <f t="shared" si="26"/>
        <v>90.43525547445256</v>
      </c>
    </row>
    <row r="783" spans="1:8" ht="12.75">
      <c r="A783" s="6"/>
      <c r="B783" s="187">
        <v>312</v>
      </c>
      <c r="C783" s="7"/>
      <c r="D783" s="244">
        <v>411400</v>
      </c>
      <c r="E783" s="116" t="s">
        <v>72</v>
      </c>
      <c r="F783" s="250">
        <v>260000</v>
      </c>
      <c r="G783" s="267">
        <v>244264.09</v>
      </c>
      <c r="H783" s="345">
        <f t="shared" si="26"/>
        <v>93.94772692307693</v>
      </c>
    </row>
    <row r="784" spans="1:8" ht="12.75">
      <c r="A784" s="6"/>
      <c r="B784" s="5"/>
      <c r="C784" s="33">
        <v>411</v>
      </c>
      <c r="D784" s="236"/>
      <c r="E784" s="48" t="s">
        <v>106</v>
      </c>
      <c r="F784" s="257">
        <v>762800</v>
      </c>
      <c r="G784" s="257">
        <f>SUM(G780:G783)</f>
        <v>722755.7999999999</v>
      </c>
      <c r="H784" s="346">
        <f t="shared" si="26"/>
        <v>94.75036706869427</v>
      </c>
    </row>
    <row r="785" spans="1:8" ht="9.75" customHeight="1">
      <c r="A785" s="6"/>
      <c r="B785" s="5"/>
      <c r="C785" s="33"/>
      <c r="D785" s="326"/>
      <c r="E785" s="118"/>
      <c r="F785" s="66"/>
      <c r="G785" s="267"/>
      <c r="H785" s="345"/>
    </row>
    <row r="786" spans="1:8" ht="12.75">
      <c r="A786" s="6"/>
      <c r="B786" s="187">
        <v>312</v>
      </c>
      <c r="C786" s="7"/>
      <c r="D786" s="234">
        <v>412100</v>
      </c>
      <c r="E786" s="119" t="s">
        <v>74</v>
      </c>
      <c r="F786" s="250">
        <v>40000</v>
      </c>
      <c r="G786" s="267">
        <v>36964.3</v>
      </c>
      <c r="H786" s="345">
        <f t="shared" si="26"/>
        <v>92.41075000000001</v>
      </c>
    </row>
    <row r="787" spans="1:8" ht="12.75">
      <c r="A787" s="6"/>
      <c r="B787" s="187">
        <v>312</v>
      </c>
      <c r="C787" s="7"/>
      <c r="D787" s="235">
        <v>412200</v>
      </c>
      <c r="E787" s="93" t="s">
        <v>75</v>
      </c>
      <c r="F787" s="250">
        <v>25000</v>
      </c>
      <c r="G787" s="267">
        <v>19117.85</v>
      </c>
      <c r="H787" s="345">
        <f t="shared" si="26"/>
        <v>76.47139999999999</v>
      </c>
    </row>
    <row r="788" spans="1:8" ht="12.75">
      <c r="A788" s="6"/>
      <c r="B788" s="187">
        <v>312</v>
      </c>
      <c r="C788" s="7"/>
      <c r="D788" s="235">
        <v>412500</v>
      </c>
      <c r="E788" s="93" t="s">
        <v>76</v>
      </c>
      <c r="F788" s="250">
        <v>18000</v>
      </c>
      <c r="G788" s="267">
        <v>17823.75</v>
      </c>
      <c r="H788" s="345">
        <f t="shared" si="26"/>
        <v>99.02083333333334</v>
      </c>
    </row>
    <row r="789" spans="1:8" ht="12.75">
      <c r="A789" s="6"/>
      <c r="B789" s="187">
        <v>312</v>
      </c>
      <c r="C789" s="7"/>
      <c r="D789" s="235">
        <v>412900</v>
      </c>
      <c r="E789" s="93" t="s">
        <v>77</v>
      </c>
      <c r="F789" s="250">
        <v>8000</v>
      </c>
      <c r="G789" s="267">
        <v>5108.5</v>
      </c>
      <c r="H789" s="345">
        <f t="shared" si="26"/>
        <v>63.85625</v>
      </c>
    </row>
    <row r="790" spans="1:8" ht="12.75">
      <c r="A790" s="6"/>
      <c r="B790" s="37"/>
      <c r="C790" s="31">
        <v>412</v>
      </c>
      <c r="D790" s="335"/>
      <c r="E790" s="151" t="s">
        <v>73</v>
      </c>
      <c r="F790" s="334">
        <f>F786+F787+F788+F789</f>
        <v>91000</v>
      </c>
      <c r="G790" s="334">
        <f>G786+G787+G788+G789</f>
        <v>79014.4</v>
      </c>
      <c r="H790" s="346">
        <f t="shared" si="26"/>
        <v>86.82901098901098</v>
      </c>
    </row>
    <row r="791" spans="1:8" ht="12.75">
      <c r="A791" s="6"/>
      <c r="B791" s="37"/>
      <c r="C791" s="31"/>
      <c r="D791" s="236"/>
      <c r="E791" s="65"/>
      <c r="F791" s="257"/>
      <c r="G791" s="267"/>
      <c r="H791" s="345"/>
    </row>
    <row r="792" spans="1:8" ht="12.75">
      <c r="A792" s="6"/>
      <c r="B792" s="187">
        <v>312</v>
      </c>
      <c r="C792" s="5"/>
      <c r="D792" s="292">
        <v>413200</v>
      </c>
      <c r="E792" s="119" t="s">
        <v>108</v>
      </c>
      <c r="F792" s="252">
        <v>8000</v>
      </c>
      <c r="G792" s="267">
        <v>7876.31</v>
      </c>
      <c r="H792" s="345">
        <f t="shared" si="26"/>
        <v>98.453875</v>
      </c>
    </row>
    <row r="793" spans="1:8" ht="12.75">
      <c r="A793" s="6"/>
      <c r="B793" s="187">
        <v>312</v>
      </c>
      <c r="C793" s="5"/>
      <c r="D793" s="293">
        <v>413912</v>
      </c>
      <c r="E793" s="93" t="s">
        <v>209</v>
      </c>
      <c r="F793" s="250">
        <v>25000</v>
      </c>
      <c r="G793" s="267">
        <v>25000</v>
      </c>
      <c r="H793" s="345">
        <f t="shared" si="26"/>
        <v>100</v>
      </c>
    </row>
    <row r="794" spans="1:8" ht="12.75">
      <c r="A794" s="6"/>
      <c r="B794" s="5"/>
      <c r="C794" s="157">
        <v>413</v>
      </c>
      <c r="D794" s="108"/>
      <c r="E794" s="65" t="s">
        <v>79</v>
      </c>
      <c r="F794" s="257">
        <f>F792+F793</f>
        <v>33000</v>
      </c>
      <c r="G794" s="257">
        <f>G792+G793</f>
        <v>32876.31</v>
      </c>
      <c r="H794" s="346">
        <f t="shared" si="26"/>
        <v>99.6251818181818</v>
      </c>
    </row>
    <row r="795" spans="1:8" ht="13.5" thickBot="1">
      <c r="A795" s="3"/>
      <c r="B795" s="14"/>
      <c r="C795" s="24"/>
      <c r="D795" s="162"/>
      <c r="E795" s="97"/>
      <c r="F795" s="303"/>
      <c r="G795" s="53"/>
      <c r="H795" s="262"/>
    </row>
    <row r="796" spans="3:6" s="7" customFormat="1" ht="13.5" customHeight="1">
      <c r="C796" s="33"/>
      <c r="D796" s="161"/>
      <c r="E796" s="29"/>
      <c r="F796" s="125"/>
    </row>
    <row r="797" spans="3:6" s="7" customFormat="1" ht="13.5" customHeight="1">
      <c r="C797" s="33"/>
      <c r="D797" s="161"/>
      <c r="E797" s="29"/>
      <c r="F797" s="125"/>
    </row>
    <row r="798" spans="3:6" s="7" customFormat="1" ht="13.5" customHeight="1">
      <c r="C798" s="33"/>
      <c r="D798" s="161"/>
      <c r="E798" s="29"/>
      <c r="F798" s="125"/>
    </row>
    <row r="799" spans="3:6" s="7" customFormat="1" ht="13.5" thickBot="1">
      <c r="C799" s="33"/>
      <c r="D799" s="161"/>
      <c r="E799" s="29"/>
      <c r="F799" s="125"/>
    </row>
    <row r="800" spans="1:8" ht="12.75">
      <c r="A800" s="18" t="s">
        <v>32</v>
      </c>
      <c r="B800" s="19" t="s">
        <v>34</v>
      </c>
      <c r="C800" s="18" t="s">
        <v>244</v>
      </c>
      <c r="D800" s="19" t="s">
        <v>244</v>
      </c>
      <c r="E800" s="16" t="s">
        <v>31</v>
      </c>
      <c r="F800" s="248" t="s">
        <v>35</v>
      </c>
      <c r="G800" s="287" t="s">
        <v>245</v>
      </c>
      <c r="H800" s="259" t="s">
        <v>246</v>
      </c>
    </row>
    <row r="801" spans="1:8" ht="13.5" thickBot="1">
      <c r="A801" s="20" t="s">
        <v>33</v>
      </c>
      <c r="B801" s="21" t="s">
        <v>33</v>
      </c>
      <c r="C801" s="20" t="s">
        <v>33</v>
      </c>
      <c r="D801" s="21" t="s">
        <v>33</v>
      </c>
      <c r="E801" s="17"/>
      <c r="F801" s="249"/>
      <c r="G801" s="14"/>
      <c r="H801" s="260" t="s">
        <v>247</v>
      </c>
    </row>
    <row r="802" spans="1:8" ht="12.75">
      <c r="A802" s="6"/>
      <c r="B802" s="5"/>
      <c r="C802" s="7"/>
      <c r="D802" s="50"/>
      <c r="E802" s="50"/>
      <c r="F802" s="66"/>
      <c r="G802" s="55"/>
      <c r="H802" s="56"/>
    </row>
    <row r="803" spans="1:8" ht="12.75">
      <c r="A803" s="6"/>
      <c r="B803" s="187">
        <v>312</v>
      </c>
      <c r="C803" s="7"/>
      <c r="D803" s="235">
        <v>421109</v>
      </c>
      <c r="E803" s="50" t="s">
        <v>210</v>
      </c>
      <c r="F803" s="254">
        <v>100000</v>
      </c>
      <c r="G803" s="267">
        <v>90022.93</v>
      </c>
      <c r="H803" s="345">
        <f>G803/F803*100</f>
        <v>90.02292999999999</v>
      </c>
    </row>
    <row r="804" spans="1:8" ht="12.75">
      <c r="A804" s="6"/>
      <c r="B804" s="336"/>
      <c r="C804" s="5"/>
      <c r="D804" s="49"/>
      <c r="E804" s="50"/>
      <c r="F804" s="254"/>
      <c r="G804" s="267"/>
      <c r="H804" s="345"/>
    </row>
    <row r="805" spans="1:8" ht="12.75">
      <c r="A805" s="6"/>
      <c r="B805" s="5"/>
      <c r="C805" s="33">
        <v>421</v>
      </c>
      <c r="D805" s="47"/>
      <c r="E805" s="47" t="s">
        <v>90</v>
      </c>
      <c r="F805" s="270">
        <f>F803+F804</f>
        <v>100000</v>
      </c>
      <c r="G805" s="270">
        <f>G803+G804</f>
        <v>90022.93</v>
      </c>
      <c r="H805" s="346">
        <f>G805/F805*100</f>
        <v>90.02292999999999</v>
      </c>
    </row>
    <row r="806" spans="1:8" ht="12.75">
      <c r="A806" s="6"/>
      <c r="B806" s="5"/>
      <c r="C806" s="33"/>
      <c r="D806" s="47"/>
      <c r="E806" s="47"/>
      <c r="F806" s="270"/>
      <c r="G806" s="267"/>
      <c r="H806" s="345"/>
    </row>
    <row r="807" spans="1:8" ht="12.75">
      <c r="A807" s="89"/>
      <c r="B807" s="55"/>
      <c r="C807" s="120"/>
      <c r="D807" s="364" t="s">
        <v>23</v>
      </c>
      <c r="E807" s="365"/>
      <c r="F807" s="257">
        <f>F805+F794+F790+F784</f>
        <v>986800</v>
      </c>
      <c r="G807" s="257">
        <f>G805+G794+G790+G784</f>
        <v>924669.44</v>
      </c>
      <c r="H807" s="346">
        <f>G807/F807*100</f>
        <v>93.70383461694365</v>
      </c>
    </row>
    <row r="808" spans="1:8" ht="9" customHeight="1" thickBot="1">
      <c r="A808" s="398"/>
      <c r="B808" s="399"/>
      <c r="C808" s="399"/>
      <c r="D808" s="399"/>
      <c r="E808" s="399"/>
      <c r="F808" s="399"/>
      <c r="G808" s="399"/>
      <c r="H808" s="400"/>
    </row>
    <row r="809" spans="1:8" ht="18" customHeight="1" thickBot="1" thickTop="1">
      <c r="A809" s="407" t="s">
        <v>211</v>
      </c>
      <c r="B809" s="408"/>
      <c r="C809" s="408"/>
      <c r="D809" s="408"/>
      <c r="E809" s="409"/>
      <c r="F809" s="266">
        <f>F807+F777+F756+F729+F702+F672+F648+F624+F603+F533+F385+F332+F303+F281+F209+F178</f>
        <v>24978830</v>
      </c>
      <c r="G809" s="266">
        <f>G807+G777+G756+G729+G702+G672+G648+G624+G603+G533+G385+G332+G303+G281+G209+G178</f>
        <v>25036856.69</v>
      </c>
      <c r="H809" s="349">
        <f>G809/F809*100</f>
        <v>100.23230347458227</v>
      </c>
    </row>
    <row r="810" spans="1:6" ht="12.75">
      <c r="A810" s="7"/>
      <c r="B810" s="7"/>
      <c r="C810" s="7"/>
      <c r="D810" s="7"/>
      <c r="E810" s="7"/>
      <c r="F810" s="7"/>
    </row>
    <row r="811" spans="1:6" ht="12.75">
      <c r="A811" s="7"/>
      <c r="B811" s="7"/>
      <c r="C811" s="7"/>
      <c r="D811" s="7"/>
      <c r="E811" s="7"/>
      <c r="F811" s="203"/>
    </row>
    <row r="812" spans="1:6" ht="19.5">
      <c r="A812" s="7"/>
      <c r="B812" s="410" t="s">
        <v>250</v>
      </c>
      <c r="C812" s="410"/>
      <c r="D812" s="410"/>
      <c r="E812" s="410"/>
      <c r="F812" s="203"/>
    </row>
    <row r="813" spans="1:6" ht="12.75">
      <c r="A813" s="7"/>
      <c r="B813" s="7"/>
      <c r="C813" s="7"/>
      <c r="D813" s="7"/>
      <c r="E813" s="7"/>
      <c r="F813" s="203"/>
    </row>
    <row r="814" spans="1:6" ht="12.75">
      <c r="A814" s="7"/>
      <c r="B814" s="7"/>
      <c r="C814" s="7"/>
      <c r="D814" s="7"/>
      <c r="E814" s="7"/>
      <c r="F814" s="203"/>
    </row>
    <row r="815" spans="1:8" ht="15.75">
      <c r="A815" s="379" t="s">
        <v>249</v>
      </c>
      <c r="B815" s="379"/>
      <c r="C815" s="379"/>
      <c r="D815" s="379"/>
      <c r="E815" s="379"/>
      <c r="F815" s="379"/>
      <c r="G815" s="380"/>
      <c r="H815" s="380"/>
    </row>
    <row r="817" spans="1:8" ht="37.5" customHeight="1">
      <c r="A817" s="406" t="s">
        <v>252</v>
      </c>
      <c r="B817" s="406"/>
      <c r="C817" s="406"/>
      <c r="D817" s="406"/>
      <c r="E817" s="406"/>
      <c r="F817" s="406"/>
      <c r="G817" s="380"/>
      <c r="H817" s="380"/>
    </row>
    <row r="819" spans="2:4" ht="12.75">
      <c r="B819" t="s">
        <v>7</v>
      </c>
      <c r="D819" s="363"/>
    </row>
    <row r="820" spans="2:5" ht="12.75">
      <c r="B820" s="380" t="s">
        <v>6</v>
      </c>
      <c r="C820" s="380"/>
      <c r="D820" s="380"/>
      <c r="E820" s="380"/>
    </row>
    <row r="824" spans="1:6" ht="18">
      <c r="A824" s="412" t="s">
        <v>232</v>
      </c>
      <c r="B824" s="412"/>
      <c r="C824" s="412"/>
      <c r="D824" s="412"/>
      <c r="E824" s="412"/>
      <c r="F824" s="412"/>
    </row>
    <row r="825" spans="1:6" ht="18">
      <c r="A825" s="204"/>
      <c r="B825" s="204"/>
      <c r="C825" s="204"/>
      <c r="D825" s="204"/>
      <c r="E825" s="204"/>
      <c r="F825" s="204"/>
    </row>
    <row r="827" spans="1:6" ht="15.75">
      <c r="A827" s="413" t="s">
        <v>233</v>
      </c>
      <c r="B827" s="413"/>
      <c r="C827" s="413"/>
      <c r="D827" s="413"/>
      <c r="E827" s="413"/>
      <c r="F827" s="413"/>
    </row>
    <row r="828" spans="1:6" ht="15.75">
      <c r="A828" s="405" t="s">
        <v>253</v>
      </c>
      <c r="B828" s="405"/>
      <c r="C828" s="405"/>
      <c r="D828" s="405"/>
      <c r="E828" s="405"/>
      <c r="F828" s="405"/>
    </row>
  </sheetData>
  <sheetProtection/>
  <mergeCells count="66">
    <mergeCell ref="A8:H8"/>
    <mergeCell ref="A9:H9"/>
    <mergeCell ref="D178:E178"/>
    <mergeCell ref="D209:E209"/>
    <mergeCell ref="C145:H145"/>
    <mergeCell ref="A21:G21"/>
    <mergeCell ref="A16:G16"/>
    <mergeCell ref="A12:F12"/>
    <mergeCell ref="A2:H2"/>
    <mergeCell ref="A824:F824"/>
    <mergeCell ref="A827:F827"/>
    <mergeCell ref="C179:H179"/>
    <mergeCell ref="A10:F10"/>
    <mergeCell ref="A18:F18"/>
    <mergeCell ref="A139:F139"/>
    <mergeCell ref="A26:G26"/>
    <mergeCell ref="D385:E385"/>
    <mergeCell ref="C605:H605"/>
    <mergeCell ref="A828:F828"/>
    <mergeCell ref="A815:H815"/>
    <mergeCell ref="A817:H817"/>
    <mergeCell ref="C779:H779"/>
    <mergeCell ref="A809:E809"/>
    <mergeCell ref="D807:E807"/>
    <mergeCell ref="B820:E820"/>
    <mergeCell ref="B812:E812"/>
    <mergeCell ref="C565:H565"/>
    <mergeCell ref="C424:H424"/>
    <mergeCell ref="C440:H440"/>
    <mergeCell ref="C457:H457"/>
    <mergeCell ref="C386:H386"/>
    <mergeCell ref="C496:H496"/>
    <mergeCell ref="D777:E777"/>
    <mergeCell ref="D702:E702"/>
    <mergeCell ref="D729:E729"/>
    <mergeCell ref="C731:H731"/>
    <mergeCell ref="C626:H626"/>
    <mergeCell ref="C649:H649"/>
    <mergeCell ref="C674:H674"/>
    <mergeCell ref="C704:H704"/>
    <mergeCell ref="A19:H19"/>
    <mergeCell ref="A24:H24"/>
    <mergeCell ref="C333:H333"/>
    <mergeCell ref="C369:H369"/>
    <mergeCell ref="D332:E332"/>
    <mergeCell ref="C282:F282"/>
    <mergeCell ref="C478:H478"/>
    <mergeCell ref="D533:E533"/>
    <mergeCell ref="D624:E624"/>
    <mergeCell ref="A808:H808"/>
    <mergeCell ref="D648:E648"/>
    <mergeCell ref="D672:E672"/>
    <mergeCell ref="D603:E603"/>
    <mergeCell ref="C587:H587"/>
    <mergeCell ref="C758:H758"/>
    <mergeCell ref="D756:E756"/>
    <mergeCell ref="C512:H512"/>
    <mergeCell ref="C534:H534"/>
    <mergeCell ref="A14:H14"/>
    <mergeCell ref="A136:H136"/>
    <mergeCell ref="A138:H138"/>
    <mergeCell ref="C311:H311"/>
    <mergeCell ref="C210:H210"/>
    <mergeCell ref="D281:E281"/>
    <mergeCell ref="D303:E303"/>
    <mergeCell ref="A141:E141"/>
  </mergeCells>
  <printOptions/>
  <pageMargins left="0.48" right="0.4" top="0.52" bottom="0.73" header="0.26" footer="0.5"/>
  <pageSetup horizontalDpi="600" verticalDpi="6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2009-11-04T07:42:21Z</cp:lastPrinted>
  <dcterms:created xsi:type="dcterms:W3CDTF">2004-10-18T07:49:55Z</dcterms:created>
  <dcterms:modified xsi:type="dcterms:W3CDTF">2011-09-21T08:54:16Z</dcterms:modified>
  <cp:category/>
  <cp:version/>
  <cp:contentType/>
  <cp:contentStatus/>
</cp:coreProperties>
</file>