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s>
  <definedNames>
    <definedName name="_xlnm.Print_Area" localSheetId="0">'Sheet1'!$A$1:$H$785</definedName>
  </definedNames>
  <calcPr fullCalcOnLoad="1"/>
</workbook>
</file>

<file path=xl/sharedStrings.xml><?xml version="1.0" encoding="utf-8"?>
<sst xmlns="http://schemas.openxmlformats.org/spreadsheetml/2006/main" count="1037" uniqueCount="277">
  <si>
    <t>Bruto zarade i doprinosi na teret poslodavca</t>
  </si>
  <si>
    <t xml:space="preserve">Ostala lična primanja </t>
  </si>
  <si>
    <t>Rashodi za materijal i usluge</t>
  </si>
  <si>
    <t>Transferi javnim preduzećima</t>
  </si>
  <si>
    <t>Ostala lična primanja</t>
  </si>
  <si>
    <t>Rashodi za materijal</t>
  </si>
  <si>
    <t>Transferi političkim partijama, strankama i udruženjima</t>
  </si>
  <si>
    <t xml:space="preserve">Otpremnine </t>
  </si>
  <si>
    <t>Transferi institucijama, pojedincima, nevladinom i javnom sektoru</t>
  </si>
  <si>
    <t xml:space="preserve">Rashodi za službena putovanja </t>
  </si>
  <si>
    <t>Rashodi za reprezentaciju</t>
  </si>
  <si>
    <t>Transferi nevladinim organizacijama</t>
  </si>
  <si>
    <t xml:space="preserve">Izdaci za lokalnu infrastrukturu </t>
  </si>
  <si>
    <t>Izdaci za građevinske objekte</t>
  </si>
  <si>
    <t>Izdaci za opremu</t>
  </si>
  <si>
    <t>Rashodi iz prethodne godine</t>
  </si>
  <si>
    <t>Rezerve</t>
  </si>
  <si>
    <t>UKUPNO                     08</t>
  </si>
  <si>
    <t>UKUPNO                     09</t>
  </si>
  <si>
    <t>UKUPNO                     10</t>
  </si>
  <si>
    <t>UKUPNO                     11</t>
  </si>
  <si>
    <t>UKUPNO                     12</t>
  </si>
  <si>
    <t>UKUPNO                     13</t>
  </si>
  <si>
    <t>UKUPNO                     16</t>
  </si>
  <si>
    <t>UKUPNO                    20</t>
  </si>
  <si>
    <t>Rashodi za energiju</t>
  </si>
  <si>
    <t>UKUPNO                    24</t>
  </si>
  <si>
    <t>UKUPNO                    25</t>
  </si>
  <si>
    <t>Ek.</t>
  </si>
  <si>
    <t>Obaveze prema potrošačkim jedinicama u toku godine izvršavaće se srazmjerno ostvarenim prihodima, u skladu sa mjesečnim-tromjesečnim planovima potrošnje Budžeta.</t>
  </si>
  <si>
    <t>U postupku izvršenja Budžeta potrošačke jedinice imaju ovlašćenja i dužnosti utvrđene ovim Budžetom i drugim propisima.</t>
  </si>
  <si>
    <t>Nosioci poslova iz predhodnog stava dužni su da blagovremeno pripreme neophodnu dokumentaciju (projekte, ponude, ugovore, situacije i dr.) koja se odnosi na određene investicije.</t>
  </si>
  <si>
    <t>SKUPŠTINA GLAVNOG GRADA - PODGORICE</t>
  </si>
  <si>
    <t>UKUPNO                     17</t>
  </si>
  <si>
    <t xml:space="preserve">Za izvršenje Budžeta u cjelini odgovoran je Gradonačelnik. </t>
  </si>
  <si>
    <t xml:space="preserve">Za namjensko korišćenje sredstava koja se raspoređuju Budžetom odgovoran je organ uprave Glavnog grada nadležan za poslove finansija. </t>
  </si>
  <si>
    <t>Transferi javnim institucijama</t>
  </si>
  <si>
    <t>Transferi institucijama kulture i sporta</t>
  </si>
  <si>
    <t>Član 1</t>
  </si>
  <si>
    <t>Član 2</t>
  </si>
  <si>
    <t>Nadzor nad finansijskim, materijalnim i računovodstvenim poslovanjem potrošačkih jedinica budžeta u pogledu namjene, obima i dinamike korišćenja sredstava vrši Gradonačelnik, u skladu sa Statutom Glavnog grada.</t>
  </si>
  <si>
    <t>Gradonačelnik odlučuje o korišćenju sredstava tekuće i stalne budžetske rezerve, koja su planirana za hitne i nepredviđene potrebe tokom fiskalne godine.                                                                                                                                                                                                                                                                                              Gradonačelnik ovlašćuje sekretara Sekretarijata za finansije da odlučuje o korišćenju sredstava tekuće budžetske rezerve do iznosa tri minimalne cijene rada.</t>
  </si>
  <si>
    <t>Član 12</t>
  </si>
  <si>
    <t>Član 13</t>
  </si>
  <si>
    <t>Član 14</t>
  </si>
  <si>
    <t>SREDSTVA PRENESENA IZ PRETHODNE GODINE</t>
  </si>
  <si>
    <t>UKUPNO                     14</t>
  </si>
  <si>
    <t>UKUPNO                    15</t>
  </si>
  <si>
    <t>UKUPNO                    22</t>
  </si>
  <si>
    <t>Transferi od budžeta Države</t>
  </si>
  <si>
    <t>Prodaja nepokretnosti u korist budžeta Glavnog grada</t>
  </si>
  <si>
    <t>Prihodi koje svojom djelatnošću ostvare organi lokalne uprave, službe, javne ustanove, javna preduzeća i privredna društva</t>
  </si>
  <si>
    <t>Izdaci za tekuće održavanje zgrada Glavnog grada</t>
  </si>
  <si>
    <t>Transferi javnim preduzećima i privrednim društvima</t>
  </si>
  <si>
    <t>Otplata dugova</t>
  </si>
  <si>
    <t>KAPITALNI IZDACI</t>
  </si>
  <si>
    <t xml:space="preserve">OPERATIVNI BUDŽET </t>
  </si>
  <si>
    <t>KAPITALNI BUDŽET</t>
  </si>
  <si>
    <t xml:space="preserve">                                                                                                                                                                                                                                                                                                                                                                                                                                                                                                                                                                                                                                                                                                                                                                                                                                                                                                                                                                                                                                                                                                                                                                                                                                                                                                                                                                                                                                                                                                                                                                                                                                                                                                                                                                                                                                                                                                                                                                                                                                                                                                                                                                                  </t>
  </si>
  <si>
    <t>OPIS</t>
  </si>
  <si>
    <t xml:space="preserve">Org. </t>
  </si>
  <si>
    <t>klasa</t>
  </si>
  <si>
    <t>Funkc.</t>
  </si>
  <si>
    <t>Ekonom.</t>
  </si>
  <si>
    <t xml:space="preserve">PLAN  </t>
  </si>
  <si>
    <t>PRIMICI</t>
  </si>
  <si>
    <t>POREZI</t>
  </si>
  <si>
    <t>Porez na lična primanja</t>
  </si>
  <si>
    <t>Porez na prihode od samostalnog obavljanja djelatnosti</t>
  </si>
  <si>
    <t>Porez na prihode od imovine i imovinskih prava</t>
  </si>
  <si>
    <t>Porez na prihode od kapitala</t>
  </si>
  <si>
    <t>Porez na dohodak fizičkih lica</t>
  </si>
  <si>
    <t>Porez na nepokretnosti</t>
  </si>
  <si>
    <t>Prirez porezu na dohodak fizičkih lica</t>
  </si>
  <si>
    <t>Novčane kazne izrečene u prekršajnom i drugom postupku zbog neplaćanja lokalnih poreza</t>
  </si>
  <si>
    <t>Lokalne administrativne takse</t>
  </si>
  <si>
    <t>Lokalne komunalne takse</t>
  </si>
  <si>
    <t>TAKSE</t>
  </si>
  <si>
    <t>NAKNADE</t>
  </si>
  <si>
    <t>I Z D A C I</t>
  </si>
  <si>
    <t xml:space="preserve">Porezi na zarade zaposlenih </t>
  </si>
  <si>
    <t>Naknada za topli obrok</t>
  </si>
  <si>
    <t>Naknada za prevoz</t>
  </si>
  <si>
    <t>Naknada za regres</t>
  </si>
  <si>
    <t>Ostale naknade</t>
  </si>
  <si>
    <t>Ugovorene usluge</t>
  </si>
  <si>
    <t xml:space="preserve">Renta </t>
  </si>
  <si>
    <t>Zakup zgrada</t>
  </si>
  <si>
    <t>Kapitalni izdaci</t>
  </si>
  <si>
    <t xml:space="preserve">Sredstva rezerve </t>
  </si>
  <si>
    <t>Tekuća budžetska rezerva</t>
  </si>
  <si>
    <t>Neto zarade</t>
  </si>
  <si>
    <t>UKUPNO                     01</t>
  </si>
  <si>
    <t>SLUŽBA SKUPŠTINE</t>
  </si>
  <si>
    <t>Naknada odbornicima</t>
  </si>
  <si>
    <t>UKUPNO                     02</t>
  </si>
  <si>
    <t>SEKRETARIJAT ZA FINANSIJE</t>
  </si>
  <si>
    <t>Stalna budžetska rezerva</t>
  </si>
  <si>
    <t>Otplata ostalih obaveza</t>
  </si>
  <si>
    <t>UKUPNO                     05</t>
  </si>
  <si>
    <t>UKUPNO                     07</t>
  </si>
  <si>
    <t xml:space="preserve"> JU " MUZEJI I GALERIJE "</t>
  </si>
  <si>
    <t>SEKRETARIJAT ZA  LOKALNU SAMOUPRAVU</t>
  </si>
  <si>
    <t>UPRAVA LOKALNIH JAVNIH PRIHODA</t>
  </si>
  <si>
    <t>Izdaci za vodu, kanalizaciju, odvoz smeća i održavanje čistoće</t>
  </si>
  <si>
    <t>DIREKCIJA ZA IMOVINU</t>
  </si>
  <si>
    <t>CENTAR ZA INFORMACIONI SISTEM</t>
  </si>
  <si>
    <t>UKUPNI IZDACI BUDŽETA</t>
  </si>
  <si>
    <t>Kamate</t>
  </si>
  <si>
    <t>Kamate rezidentima</t>
  </si>
  <si>
    <t>Kamate nerezidentima</t>
  </si>
  <si>
    <t>UKUPNO                     04</t>
  </si>
  <si>
    <t>UKUPNO                     03</t>
  </si>
  <si>
    <t>UKUPNO                     06</t>
  </si>
  <si>
    <t xml:space="preserve"> JU KIC " BUDO TOMOVIĆ "</t>
  </si>
  <si>
    <t>Porezi na imovinu</t>
  </si>
  <si>
    <t xml:space="preserve">Lokalni  porezi </t>
  </si>
  <si>
    <t>TRANSFERI</t>
  </si>
  <si>
    <t>PRIMICI OD PRODAJE IMOVINE</t>
  </si>
  <si>
    <t>Kamate zbog neblagovremenog plaćanja lokalnih poreza</t>
  </si>
  <si>
    <t>OSTALI    PRIHODI</t>
  </si>
  <si>
    <t>Ostali prihodi</t>
  </si>
  <si>
    <t>PRIMICI OD PRODAJE NEFINANSIJSKE IMOVINE</t>
  </si>
  <si>
    <t>DONACIJE I TRANSFERI</t>
  </si>
  <si>
    <t xml:space="preserve">Sredstva prenesena iz prethodne godine </t>
  </si>
  <si>
    <t>U K U P N I    P R I M I C I</t>
  </si>
  <si>
    <t>Doprinosi na teret zaposlenog</t>
  </si>
  <si>
    <t>Doprinosi na teret poslodavca</t>
  </si>
  <si>
    <t>Otpremnine</t>
  </si>
  <si>
    <t>Naknade odbornicima</t>
  </si>
  <si>
    <t xml:space="preserve">Rashodi za materijal </t>
  </si>
  <si>
    <t>Rashodi za  poštanske usluge</t>
  </si>
  <si>
    <t>Rashodi za telefonske usluge</t>
  </si>
  <si>
    <t>Bankarske usluge/provizije</t>
  </si>
  <si>
    <t>Tekuće održavanje</t>
  </si>
  <si>
    <t>Transferi pojedincima</t>
  </si>
  <si>
    <t>Transferi opštinama</t>
  </si>
  <si>
    <t>Rashodi iz prethodnih godina</t>
  </si>
  <si>
    <t>Ostali izdaci</t>
  </si>
  <si>
    <t>Ekon.</t>
  </si>
  <si>
    <t>Troškovi održavanja računarske opreme</t>
  </si>
  <si>
    <t xml:space="preserve">O D L U K U </t>
  </si>
  <si>
    <t>I - OPŠTI DIO</t>
  </si>
  <si>
    <t>pojedine namjene u iznosu od:</t>
  </si>
  <si>
    <t>stalnu rezervu Budžeta u iznosu od:</t>
  </si>
  <si>
    <t xml:space="preserve">tekuću rezervu Budžeta u iznosu od: </t>
  </si>
  <si>
    <t>U K U P N I   I Z D A C I</t>
  </si>
  <si>
    <t>TEKUĆI PRIHODI</t>
  </si>
  <si>
    <t xml:space="preserve">  </t>
  </si>
  <si>
    <t xml:space="preserve">SEKRETARIJAT ZA RAZVOJ PREDUZETNIŠTVA </t>
  </si>
  <si>
    <t xml:space="preserve"> JU NB " RADOSAV LJUMOVIĆ "</t>
  </si>
  <si>
    <t xml:space="preserve"> JU " GRADSKO POZORIŠTE "</t>
  </si>
  <si>
    <t>SLUŽBA ZA ZAJEDNIČKE POSLOVE</t>
  </si>
  <si>
    <t>JU  KIC " ZETA "</t>
  </si>
  <si>
    <t>JU  KIC " MALESIJA "</t>
  </si>
  <si>
    <t xml:space="preserve">Ostale naknade </t>
  </si>
  <si>
    <t>SLUŽBA GLAVNOG ADMINISTRATORA</t>
  </si>
  <si>
    <t>SLUŽBA MENADŽERA</t>
  </si>
  <si>
    <t>SEKRETARIJAT  ZA KULTURU I SPORT</t>
  </si>
  <si>
    <t>SEKRETARIJAT  ZA  KOMUNALNE POSLOVE I  SAOBRAĆAJ</t>
  </si>
  <si>
    <t>KOMUNALNA POLICIJA</t>
  </si>
  <si>
    <t>SLUŽBA ZAŠTITE</t>
  </si>
  <si>
    <t xml:space="preserve">SEKRETARIJAT ZA SOCIJALNO STARANJE </t>
  </si>
  <si>
    <t xml:space="preserve">SLUŽBA GRADONAČELNIKA </t>
  </si>
  <si>
    <t>JU ZA BRIGU O DJECI " DJEČJI SAVEZ "</t>
  </si>
  <si>
    <t>SEKRETARIJAT  ZA  PLANIRANJE I UREĐENJE PROSTORA I ZAŠTITU ŽIVOTNE SREDINE</t>
  </si>
  <si>
    <t>Prihodi od zakupa poslovnih prostora</t>
  </si>
  <si>
    <t>Nadzor nad izvršenjem Budžeta i namjenskim korišćenjem sredstava koja se Budžetom raspoređuju za pojedine namjene vrši skupština Glavnog grada na način propisan Statutom Glavnog grada.</t>
  </si>
  <si>
    <t xml:space="preserve">                  II - POSEBNI DIO</t>
  </si>
  <si>
    <t>Izdaci za investiciono održavanje</t>
  </si>
  <si>
    <t xml:space="preserve">Porez na promet nepokretnosti </t>
  </si>
  <si>
    <t>Član 3</t>
  </si>
  <si>
    <t>Član 4</t>
  </si>
  <si>
    <t>Član 5</t>
  </si>
  <si>
    <t>Član 6</t>
  </si>
  <si>
    <t>Član 7</t>
  </si>
  <si>
    <t>Član 8</t>
  </si>
  <si>
    <t>Član 9</t>
  </si>
  <si>
    <t>Član 10</t>
  </si>
  <si>
    <t>Član 11</t>
  </si>
  <si>
    <t xml:space="preserve">Sredstva utvrđena za realizaciju Kapitalnog budžeta izvršavaće se prema dinamici utvrđenoj budžetskim planom potrošnje, uz saglasnost Gradonačelnika. </t>
  </si>
  <si>
    <t>Član 15</t>
  </si>
  <si>
    <t>Troškovi održavanja vozila</t>
  </si>
  <si>
    <t>Potrošačke jedinice mogu ugovarati obaveze do iznosa sredstava koja su planom potrošnje odobrena od strane Gradonačelnika.</t>
  </si>
  <si>
    <t xml:space="preserve">Transferi pojedincima </t>
  </si>
  <si>
    <t>Gradonačelnik može vršiti preusmjeravanje sredstava potrošačkih jedinica, po pojedinim namjenama, najviše do 10% sredstava utvrđenih za potrošačku jedinicu, na osnovu obrazloženog zahtjeva potrošačke jedinice. Potrošačke jedinice mogu preusmjeriti odobrena sredstva po pojedinim namjenama, uz odobrenje Gradonačelnika, u visini do 10% iznosa sredstava  predviđenih za namjene čiji se iznos mijenja.</t>
  </si>
  <si>
    <t>Transferi budžetu Države</t>
  </si>
  <si>
    <t>Transferi Budžetu Države</t>
  </si>
  <si>
    <t xml:space="preserve">     </t>
  </si>
  <si>
    <t>Otplata kredita</t>
  </si>
  <si>
    <t>PREDSJEDNIK SKUPŠTINE,</t>
  </si>
  <si>
    <t>Naknada za izgradnju javnih garaža i parkirališta</t>
  </si>
  <si>
    <t>Naknade za komunalno opremanje građevinskog zemljišta</t>
  </si>
  <si>
    <t>O BUDŽETU GLAVNOG GRADA - PODGORICE ZA 2011. GODINU</t>
  </si>
  <si>
    <t xml:space="preserve">        Primici Budžeta Glavnog grada - Podgorice za 2011. godinu po izvorima i vrstama i raspored primitaka na osnovne namjene utvrđuje se u sljedećim iznosima:</t>
  </si>
  <si>
    <t>Gradonačelnik, na predlog sekretara Sekretarijata za finansije, može utvrđivati redosljed prioriteta u plaćanju budžetom utvrđenih obaveza za 2011. godinu.</t>
  </si>
  <si>
    <t>Primici od koncesionih naknada za korišćenje prirodnih dobara koje daje Republika 70 %</t>
  </si>
  <si>
    <t>Naknada za izgradnju i održavanje lokalnih puteva</t>
  </si>
  <si>
    <t>Potrošačke jedinice mogu ugovarati obaveze, na period duži od mjesec dana, samo uz prethodnu saglasnost Gradonačelnika.</t>
  </si>
  <si>
    <t xml:space="preserve">Sredstva za javnu funkciju će se usmjeravati do iznosa sredstava predviđenih Budžetom na osnovu operativnih planova za obračunski period, na koje je saglasnost dao nadležni organ uprave donešenih na osnovu programa razvoja i vršenja javne funkcije.                                                  </t>
  </si>
  <si>
    <t>Osnov za usmjeravanje sredstva predstavlja Mišljenje nadležnog organa iz stava 1 ovog člana na Izvještaj o realizaciji plana korisnika sredstava za javnu funkciju .</t>
  </si>
  <si>
    <t>Isplate na osnovu izvršnih sudskih rješenja čiji je osnov utuženja nastao prije tekuće fiskalne godine realizovaće se na teret sredstava planiranih za otplatu ostalih obaveza.</t>
  </si>
  <si>
    <t>Potrošačka jedinica dužna je da dostavi Sekretarijatu za finansije tromjesečni plan potrošnje budžetom odobrenih sredstava, najkasnije deset dana od dana usvajanja Budžeta.</t>
  </si>
  <si>
    <r>
      <t xml:space="preserve">           Na osnovu člana 42 i 43 Zakona o finansiranju lokalne samouprave ("Službeni list RCG", broj 42/03 i "Službeni list CG", broj 05/08), člana 44 Zakona o Glavnom gradu ("Službeni list RCG", broj 65/05) i člana 48. stav 1. alineja 6 Statuta Glavnog grada ("Službeni list RCG-opštinski propisi" broj 28/06), Skupština Glavnog grada - Podgorice, na sjednici održanoj  </t>
    </r>
    <r>
      <rPr>
        <i/>
        <sz val="16"/>
        <color indexed="10"/>
        <rFont val="Times New Roman"/>
        <family val="1"/>
      </rPr>
      <t>______</t>
    </r>
    <r>
      <rPr>
        <i/>
        <sz val="16"/>
        <rFont val="Times New Roman"/>
        <family val="1"/>
      </rPr>
      <t xml:space="preserve">.2010. godine,    d o n i j e l a    j e - </t>
    </r>
  </si>
  <si>
    <r>
      <t xml:space="preserve">       Odlukom o Budžetu Glavnog grada - Podgorice za 2011. godinu (u daljem tekstu: Budžet) utvrđuju se ukupna budžetska sredstva u iznosu od</t>
    </r>
    <r>
      <rPr>
        <i/>
        <sz val="16"/>
        <color indexed="10"/>
        <rFont val="Times New Roman"/>
        <family val="1"/>
      </rPr>
      <t xml:space="preserve">  </t>
    </r>
    <r>
      <rPr>
        <i/>
        <sz val="16"/>
        <rFont val="Times New Roman"/>
        <family val="1"/>
      </rPr>
      <t>66.036.650,00 €</t>
    </r>
    <r>
      <rPr>
        <i/>
        <sz val="16"/>
        <color indexed="10"/>
        <rFont val="Times New Roman"/>
        <family val="1"/>
      </rPr>
      <t>.</t>
    </r>
  </si>
  <si>
    <r>
      <t xml:space="preserve">        Ukupni primici u iznosu od 66.036.650,00 €</t>
    </r>
    <r>
      <rPr>
        <i/>
        <sz val="16"/>
        <color indexed="10"/>
        <rFont val="Times New Roman"/>
        <family val="1"/>
      </rPr>
      <t xml:space="preserve"> </t>
    </r>
    <r>
      <rPr>
        <i/>
        <sz val="16"/>
        <rFont val="Times New Roman"/>
        <family val="1"/>
      </rPr>
      <t xml:space="preserve"> se raspoređuju na:</t>
    </r>
  </si>
  <si>
    <t>Godišnja naknada za korišćenje puteva</t>
  </si>
  <si>
    <t>Otplata kredita i hartija</t>
  </si>
  <si>
    <r>
      <t>Raspored sredstava Budžeta u iznosu od</t>
    </r>
    <r>
      <rPr>
        <b/>
        <i/>
        <sz val="16"/>
        <rFont val="Times New Roman"/>
        <family val="1"/>
      </rPr>
      <t xml:space="preserve"> 66.036.650,00 €,</t>
    </r>
    <r>
      <rPr>
        <i/>
        <sz val="16"/>
        <rFont val="Times New Roman"/>
        <family val="1"/>
      </rPr>
      <t xml:space="preserve"> po nosiocima, korisnicima i bližim namjenama vrši se u posebnom dijelu koji glasi: </t>
    </r>
  </si>
  <si>
    <t>UKUPNO                    23</t>
  </si>
  <si>
    <t>UKUPNO                   21</t>
  </si>
  <si>
    <t>UKUPNO                    19</t>
  </si>
  <si>
    <t>UKUPNO                    18</t>
  </si>
  <si>
    <t>Otplata hartija od vrijednosti</t>
  </si>
  <si>
    <t>SLUŽBA ZA UNUTRAŠNJU REVIZIJU</t>
  </si>
  <si>
    <t>UKUPNO                    26</t>
  </si>
  <si>
    <t>Naknada za korišćenje dobara od opšteg interesa</t>
  </si>
  <si>
    <t>Naknada za korišćenje opštinskih i nekategorisanih puteva</t>
  </si>
  <si>
    <t>Izdaci za tekuće održavanje zgrada</t>
  </si>
  <si>
    <t>Slobodan Stojanović</t>
  </si>
  <si>
    <t>Troškovi održavanja opreme</t>
  </si>
  <si>
    <t>Naknada za korišćenje prirodnih dobara</t>
  </si>
  <si>
    <t xml:space="preserve">Izdaci za tekuće održavanje zgrada </t>
  </si>
  <si>
    <t>Oprema</t>
  </si>
  <si>
    <t xml:space="preserve">                                                                                                                                                                                                                                                                                                                                                                                                                                                                                                                                                                                                                                                                                                                                                                                                                                                                                                                                                                                                                                                                                                                                                                                                                                                                                                                                                                                                                                                                                                                                           </t>
  </si>
  <si>
    <t>JU ZA SMJEŠTAJ, REHABILITACIJU I RESOCIJALIZACIJU KORISNIKA PSIHOAKTIVNIH SUPSTANCI</t>
  </si>
  <si>
    <t>Administrativni materijal</t>
  </si>
  <si>
    <t>Materijal za posebne namjene</t>
  </si>
  <si>
    <t xml:space="preserve">Službena putovanja </t>
  </si>
  <si>
    <t>Komunikacione usluge</t>
  </si>
  <si>
    <t>Ostale usluge</t>
  </si>
  <si>
    <t>Rashodi za usluge</t>
  </si>
  <si>
    <t>Rashodi za gorivo</t>
  </si>
  <si>
    <t>Službena putovanja</t>
  </si>
  <si>
    <t>Konsultantske usluge, projekti i studije</t>
  </si>
  <si>
    <t>Zakup objekta</t>
  </si>
  <si>
    <t>Renta</t>
  </si>
  <si>
    <t>Osiguranje</t>
  </si>
  <si>
    <t>Komunalne naknade (voda, kanalizacija, odvoz smeća i održavanje čistoće)</t>
  </si>
  <si>
    <t>Komunikacione  usluge</t>
  </si>
  <si>
    <t>Advokatske, notarske i pravne usluge</t>
  </si>
  <si>
    <t>Usluge stručnog usavršavanja</t>
  </si>
  <si>
    <t>Rashodi za tekuće održavanje</t>
  </si>
  <si>
    <t>Izrada i održavanje softvera</t>
  </si>
  <si>
    <t>Osiguranje vatrogasaca</t>
  </si>
  <si>
    <t>Rahodi za usluge</t>
  </si>
  <si>
    <t>Zakup magainskog prostora</t>
  </si>
  <si>
    <t>Reprezentacija</t>
  </si>
  <si>
    <t xml:space="preserve">Ostale usluge </t>
  </si>
  <si>
    <t>Kominukacione usluge</t>
  </si>
  <si>
    <t>Ostali transferi institucijama</t>
  </si>
  <si>
    <t>Ostali transferi</t>
  </si>
  <si>
    <t>Transferi za jednokratne socijalne pomoći</t>
  </si>
  <si>
    <t>Ostali transferi pojedincima</t>
  </si>
  <si>
    <t>Administartivni materijal</t>
  </si>
  <si>
    <t>Tekuće održavanje zgrada Glavnog grada</t>
  </si>
  <si>
    <t>Zakup objekata</t>
  </si>
  <si>
    <t>Investiciono održavanje</t>
  </si>
  <si>
    <t>Otplata duga</t>
  </si>
  <si>
    <t>Otplata obaveza iz prethodnog perioda</t>
  </si>
  <si>
    <t xml:space="preserve">Rashodi za energiju </t>
  </si>
  <si>
    <t>ZAVRŠNI RAČUN</t>
  </si>
  <si>
    <t>Budžeta Glavnog grada - Podgorice za 2013. godinu</t>
  </si>
  <si>
    <t>%</t>
  </si>
  <si>
    <t>OSTVARENO</t>
  </si>
  <si>
    <t>Završni račun Budžeta Glavnog grada - Podgorice za 2013. godinu, stupa na snagu osmog dana od dana objavljivanja u  "Službenom listu CG -opštinski propisi".</t>
  </si>
  <si>
    <t>Primici  po vrstama i njihov raspored po namjenama koji se iskazuje u Bilansu primitaka i izdataka Budžeta Glavnog grada Podgorice za 2013. godinu, ostvareni su u sljedećim iznosima:</t>
  </si>
  <si>
    <t>Primici i izdaci Budžeta Glavnog grada Podgorice za 2013. godinu ostvareni su u iznosima:</t>
  </si>
  <si>
    <t>Primici:</t>
  </si>
  <si>
    <t>Izdaci:</t>
  </si>
  <si>
    <t>Razlika primitaka i izdataka na dan 31.12.2013. godine iznosi:</t>
  </si>
  <si>
    <t>Kapitalne donacije u korist Budžeta Opštine</t>
  </si>
  <si>
    <t>DONACIJE</t>
  </si>
  <si>
    <t>Razlika između ostvarenih primitaka i izdatak u iznosu od 6.732.148,96 € prenosi se kao prihod Budžeta Glavnog grada Podgorice za 2014. godinu</t>
  </si>
  <si>
    <t xml:space="preserve">           Na osnovu člana 55 Zakona o finansiranju lokalne samouprave ("Službeni list RCG", broj 42/03  i "Službeni list CG", broj 5/08 i 74/10) i člana  48  stav  1  alineja  6  Statuta Glavnog  grada  (" Službeni list RCG - opštinski propisi ", broj  28/06 i "Službeni list CG - opštinski propisi ", broj 39/10 i 18/12), Skupština Glavnog grada-Podgorice, na sjednici održanoj 30. aprila 2014.  godine, d o n i j e l a   je  -</t>
  </si>
  <si>
    <t>Broj: 01-030/14-579</t>
  </si>
  <si>
    <t>Podgorica, 30. 04. 2014. godine</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</si>
</sst>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КМ&quot;;\-#,##0\ &quot;КМ&quot;"/>
    <numFmt numFmtId="173" formatCode="#,##0\ &quot;КМ&quot;;[Red]\-#,##0\ &quot;КМ&quot;"/>
    <numFmt numFmtId="174" formatCode="#,##0.00\ &quot;КМ&quot;;\-#,##0.00\ &quot;КМ&quot;"/>
    <numFmt numFmtId="175" formatCode="#,##0.00\ &quot;КМ&quot;;[Red]\-#,##0.00\ &quot;КМ&quot;"/>
    <numFmt numFmtId="176" formatCode="_-* #,##0\ &quot;КМ&quot;_-;\-* #,##0\ &quot;КМ&quot;_-;_-* &quot;-&quot;\ &quot;КМ&quot;_-;_-@_-"/>
    <numFmt numFmtId="177" formatCode="_-* #,##0\ _К_М_-;\-* #,##0\ _К_М_-;_-* &quot;-&quot;\ _К_М_-;_-@_-"/>
    <numFmt numFmtId="178" formatCode="_-* #,##0.00\ &quot;КМ&quot;_-;\-* #,##0.00\ &quot;КМ&quot;_-;_-* &quot;-&quot;??\ &quot;КМ&quot;_-;_-@_-"/>
    <numFmt numFmtId="179" formatCode="_-* #,##0.00\ _К_М_-;\-* #,##0.00\ _К_М_-;_-* &quot;-&quot;??\ _К_М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0\ &quot;Дин.&quot;;\-#,##0\ &quot;Дин.&quot;"/>
    <numFmt numFmtId="189" formatCode="#,##0\ &quot;Дин.&quot;;[Red]\-#,##0\ &quot;Дин.&quot;"/>
    <numFmt numFmtId="190" formatCode="#,##0.00\ &quot;Дин.&quot;;\-#,##0.00\ &quot;Дин.&quot;"/>
    <numFmt numFmtId="191" formatCode="#,##0.00\ &quot;Дин.&quot;;[Red]\-#,##0.00\ &quot;Дин.&quot;"/>
    <numFmt numFmtId="192" formatCode="_-* #,##0\ &quot;Дин.&quot;_-;\-* #,##0\ &quot;Дин.&quot;_-;_-* &quot;-&quot;\ &quot;Дин.&quot;_-;_-@_-"/>
    <numFmt numFmtId="193" formatCode="_-* #,##0\ _Д_и_н_._-;\-* #,##0\ _Д_и_н_._-;_-* &quot;-&quot;\ _Д_и_н_._-;_-@_-"/>
    <numFmt numFmtId="194" formatCode="_-* #,##0.00\ &quot;Дин.&quot;_-;\-* #,##0.00\ &quot;Дин.&quot;_-;_-* &quot;-&quot;??\ &quot;Дин.&quot;_-;_-@_-"/>
    <numFmt numFmtId="195" formatCode="_-* #,##0.00\ _Д_и_н_._-;\-* #,##0.00\ _Д_и_н_._-;_-* &quot;-&quot;??\ _Д_и_н_.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0.00;[Red]#,##0.00"/>
    <numFmt numFmtId="203" formatCode="0_);[Red]\(0\)"/>
    <numFmt numFmtId="204" formatCode="00"/>
    <numFmt numFmtId="205" formatCode="000"/>
    <numFmt numFmtId="206" formatCode="0000"/>
    <numFmt numFmtId="207" formatCode="#,##0.00\ [$€-1];[Red]#,##0.00\ [$€-1]"/>
    <numFmt numFmtId="208" formatCode="#,##0.00\ &quot;€&quot;;[Red]#,##0.00\ &quot;€&quot;"/>
    <numFmt numFmtId="209" formatCode="#,##0\ [$€-1];[Red]\-#,##0\ [$€-1]"/>
    <numFmt numFmtId="210" formatCode="&quot;Yes&quot;;&quot;Yes&quot;;&quot;No&quot;"/>
    <numFmt numFmtId="211" formatCode="&quot;True&quot;;&quot;True&quot;;&quot;False&quot;"/>
    <numFmt numFmtId="212" formatCode="&quot;On&quot;;&quot;On&quot;;&quot;Off&quot;"/>
    <numFmt numFmtId="213" formatCode="[$€-2]\ #,##0.00_);[Red]\([$€-2]\ #,##0.00\)"/>
    <numFmt numFmtId="214" formatCode="#,##0.00\ [$€-1]"/>
  </numFmts>
  <fonts count="86">
    <font>
      <sz val="10"/>
      <name val="Arial"/>
      <family val="0"/>
    </font>
    <font>
      <b/>
      <sz val="10"/>
      <name val="Arial"/>
      <family val="2"/>
    </font>
    <font>
      <b/>
      <sz val="12"/>
      <name val="Arial"/>
      <family val="2"/>
    </font>
    <font>
      <sz val="9"/>
      <name val="Arial"/>
      <family val="2"/>
    </font>
    <font>
      <b/>
      <sz val="9"/>
      <name val="Arial"/>
      <family val="2"/>
    </font>
    <font>
      <b/>
      <sz val="12"/>
      <name val="Arial Black"/>
      <family val="2"/>
    </font>
    <font>
      <b/>
      <i/>
      <sz val="12"/>
      <name val="Arial"/>
      <family val="2"/>
    </font>
    <font>
      <b/>
      <i/>
      <sz val="10"/>
      <name val="Arial Black"/>
      <family val="2"/>
    </font>
    <font>
      <u val="single"/>
      <sz val="10"/>
      <color indexed="12"/>
      <name val="Arial"/>
      <family val="2"/>
    </font>
    <font>
      <u val="single"/>
      <sz val="10"/>
      <color indexed="36"/>
      <name val="Arial"/>
      <family val="2"/>
    </font>
    <font>
      <b/>
      <sz val="14"/>
      <name val="Arial"/>
      <family val="2"/>
    </font>
    <font>
      <b/>
      <i/>
      <sz val="10"/>
      <name val="Albertus Extra Bold"/>
      <family val="2"/>
    </font>
    <font>
      <sz val="8"/>
      <name val="Arial"/>
      <family val="2"/>
    </font>
    <font>
      <b/>
      <sz val="8"/>
      <name val="Arial"/>
      <family val="2"/>
    </font>
    <font>
      <sz val="14"/>
      <name val="Arial"/>
      <family val="2"/>
    </font>
    <font>
      <sz val="12"/>
      <name val="Arial"/>
      <family val="2"/>
    </font>
    <font>
      <b/>
      <i/>
      <sz val="12"/>
      <name val="Arial Black"/>
      <family val="2"/>
    </font>
    <font>
      <b/>
      <i/>
      <sz val="14"/>
      <name val="Arial"/>
      <family val="2"/>
    </font>
    <font>
      <b/>
      <i/>
      <sz val="14"/>
      <name val="Arial Black"/>
      <family val="2"/>
    </font>
    <font>
      <i/>
      <sz val="10"/>
      <name val="Arial"/>
      <family val="2"/>
    </font>
    <font>
      <b/>
      <i/>
      <sz val="12"/>
      <name val="Albertus Extra Bold"/>
      <family val="2"/>
    </font>
    <font>
      <i/>
      <sz val="12"/>
      <name val="Arial"/>
      <family val="2"/>
    </font>
    <font>
      <i/>
      <sz val="14"/>
      <name val="Times New Roman"/>
      <family val="1"/>
    </font>
    <font>
      <b/>
      <i/>
      <sz val="24"/>
      <name val="Times New Roman"/>
      <family val="1"/>
    </font>
    <font>
      <i/>
      <sz val="24"/>
      <name val="Times New Roman"/>
      <family val="1"/>
    </font>
    <font>
      <b/>
      <i/>
      <sz val="22"/>
      <name val="Times New Roman"/>
      <family val="1"/>
    </font>
    <font>
      <i/>
      <sz val="22"/>
      <name val="Times New Roman"/>
      <family val="1"/>
    </font>
    <font>
      <sz val="10"/>
      <name val="Times New Roman"/>
      <family val="1"/>
    </font>
    <font>
      <i/>
      <sz val="10"/>
      <name val="Times New Roman"/>
      <family val="1"/>
    </font>
    <font>
      <sz val="14"/>
      <name val="Times New Roman"/>
      <family val="1"/>
    </font>
    <font>
      <i/>
      <sz val="12"/>
      <name val="Times New Roman"/>
      <family val="1"/>
    </font>
    <font>
      <sz val="12"/>
      <name val="Times New Roman"/>
      <family val="1"/>
    </font>
    <font>
      <i/>
      <sz val="16"/>
      <name val="Times New Roman"/>
      <family val="1"/>
    </font>
    <font>
      <b/>
      <i/>
      <sz val="16"/>
      <name val="Times New Roman"/>
      <family val="1"/>
    </font>
    <font>
      <sz val="16"/>
      <name val="Times New Roman"/>
      <family val="1"/>
    </font>
    <font>
      <b/>
      <sz val="16"/>
      <name val="Times New Roman"/>
      <family val="1"/>
    </font>
    <font>
      <i/>
      <sz val="16"/>
      <color indexed="10"/>
      <name val="Times New Roman"/>
      <family val="1"/>
    </font>
    <font>
      <b/>
      <i/>
      <sz val="16"/>
      <name val="Arial"/>
      <family val="2"/>
    </font>
    <font>
      <sz val="24"/>
      <name val="Times New Roman"/>
      <family val="1"/>
    </font>
    <font>
      <sz val="22"/>
      <name val="Times New Roman"/>
      <family val="1"/>
    </font>
    <font>
      <b/>
      <sz val="14"/>
      <name val="Arial Black"/>
      <family val="2"/>
    </font>
    <font>
      <b/>
      <sz val="18"/>
      <name val="Arial"/>
      <family val="2"/>
    </font>
    <font>
      <sz val="16"/>
      <name val="Arial"/>
      <family val="2"/>
    </font>
    <font>
      <b/>
      <sz val="16"/>
      <name val="Arial"/>
      <family val="2"/>
    </font>
    <font>
      <sz val="18"/>
      <name val="Arial"/>
      <family val="2"/>
    </font>
    <font>
      <b/>
      <sz val="28"/>
      <name val="Arial"/>
      <family val="2"/>
    </font>
    <font>
      <b/>
      <sz val="11"/>
      <name val="Arial"/>
      <family val="2"/>
    </font>
    <font>
      <b/>
      <sz val="16"/>
      <name val="Arial Black"/>
      <family val="2"/>
    </font>
    <font>
      <sz val="16"/>
      <name val="Arial Black"/>
      <family val="2"/>
    </font>
    <font>
      <sz val="11"/>
      <name val="Arial"/>
      <family val="2"/>
    </font>
    <font>
      <b/>
      <sz val="12"/>
      <name val="Albertus Extra Bold"/>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style="thin"/>
      <right style="thin"/>
      <top style="medium"/>
      <bottom style="hair"/>
    </border>
    <border>
      <left style="thin"/>
      <right style="thin"/>
      <top style="hair"/>
      <bottom style="hair"/>
    </border>
    <border>
      <left style="thin"/>
      <right style="thin"/>
      <top style="hair"/>
      <bottom style="thin"/>
    </border>
    <border>
      <left style="medium"/>
      <right style="thin"/>
      <top style="double"/>
      <bottom style="medium"/>
    </border>
    <border>
      <left style="medium"/>
      <right>
        <color indexed="63"/>
      </right>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style="medium"/>
      <bottom style="thin"/>
    </border>
    <border>
      <left style="medium"/>
      <right>
        <color indexed="63"/>
      </right>
      <top style="double"/>
      <bottom style="mediu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thin"/>
      <bottom style="thin"/>
    </border>
    <border>
      <left style="thin"/>
      <right style="medium"/>
      <top>
        <color indexed="63"/>
      </top>
      <bottom style="thin"/>
    </border>
    <border>
      <left style="thin"/>
      <right style="medium"/>
      <top>
        <color indexed="63"/>
      </top>
      <bottom>
        <color indexed="63"/>
      </bottom>
    </border>
    <border>
      <left style="medium"/>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medium"/>
      <top style="double"/>
      <bottom style="medium"/>
    </border>
    <border>
      <left style="hair"/>
      <right style="medium"/>
      <top style="hair"/>
      <bottom style="hair"/>
    </border>
    <border>
      <left style="hair"/>
      <right style="hair"/>
      <top style="hair"/>
      <bottom style="hair"/>
    </border>
    <border>
      <left style="hair"/>
      <right style="hair"/>
      <top>
        <color indexed="63"/>
      </top>
      <bottom style="medium"/>
    </border>
    <border>
      <left style="hair"/>
      <right style="medium"/>
      <top>
        <color indexed="63"/>
      </top>
      <bottom style="medium"/>
    </border>
    <border>
      <left style="hair"/>
      <right style="hair"/>
      <top style="medium"/>
      <bottom style="medium"/>
    </border>
    <border>
      <left style="hair"/>
      <right style="medium"/>
      <top style="medium"/>
      <bottom style="medium"/>
    </border>
    <border>
      <left style="hair"/>
      <right style="hair"/>
      <top>
        <color indexed="63"/>
      </top>
      <bottom style="hair"/>
    </border>
    <border>
      <left style="hair"/>
      <right style="hair"/>
      <top style="hair"/>
      <bottom style="thin"/>
    </border>
    <border>
      <left style="hair"/>
      <right style="medium"/>
      <top style="hair"/>
      <bottom style="thin"/>
    </border>
    <border>
      <left style="medium"/>
      <right style="hair"/>
      <top style="medium"/>
      <bottom>
        <color indexed="63"/>
      </bottom>
    </border>
    <border>
      <left style="hair"/>
      <right style="hair"/>
      <top style="medium"/>
      <bottom>
        <color indexed="63"/>
      </bottom>
    </border>
    <border>
      <left style="medium"/>
      <right style="hair"/>
      <top>
        <color indexed="63"/>
      </top>
      <bottom style="medium"/>
    </border>
    <border>
      <left style="hair"/>
      <right style="hair"/>
      <top style="medium"/>
      <bottom style="hair"/>
    </border>
    <border>
      <left style="hair"/>
      <right style="medium"/>
      <top>
        <color indexed="63"/>
      </top>
      <bottom style="hair"/>
    </border>
    <border>
      <left style="hair"/>
      <right style="hair"/>
      <top style="hair"/>
      <bottom>
        <color indexed="63"/>
      </bottom>
    </border>
    <border>
      <left style="hair"/>
      <right style="medium"/>
      <top style="hair"/>
      <bottom>
        <color indexed="63"/>
      </bottom>
    </border>
    <border>
      <left style="medium"/>
      <right style="hair"/>
      <top>
        <color indexed="63"/>
      </top>
      <bottom>
        <color indexed="63"/>
      </bottom>
    </border>
    <border>
      <left style="medium"/>
      <right style="hair"/>
      <top>
        <color indexed="63"/>
      </top>
      <bottom style="thin"/>
    </border>
    <border>
      <left style="hair"/>
      <right style="hair"/>
      <top style="hair"/>
      <bottom style="medium"/>
    </border>
    <border>
      <left style="hair"/>
      <right style="medium"/>
      <top style="hair"/>
      <bottom style="medium"/>
    </border>
    <border>
      <left>
        <color indexed="63"/>
      </left>
      <right style="medium"/>
      <top style="medium"/>
      <bottom style="medium"/>
    </border>
    <border>
      <left style="medium"/>
      <right>
        <color indexed="63"/>
      </right>
      <top>
        <color indexed="63"/>
      </top>
      <bottom style="thin"/>
    </border>
    <border>
      <left style="medium"/>
      <right style="hair"/>
      <top style="thin"/>
      <bottom>
        <color indexed="63"/>
      </bottom>
    </border>
    <border>
      <left style="medium"/>
      <right style="hair"/>
      <top style="medium"/>
      <bottom style="medium"/>
    </border>
    <border>
      <left style="hair"/>
      <right style="hair"/>
      <top style="thin"/>
      <bottom style="hair"/>
    </border>
    <border>
      <left style="hair"/>
      <right style="hair"/>
      <top>
        <color indexed="63"/>
      </top>
      <bottom>
        <color indexed="63"/>
      </bottom>
    </border>
    <border>
      <left style="hair"/>
      <right style="hair"/>
      <top>
        <color indexed="63"/>
      </top>
      <bottom style="thin"/>
    </border>
    <border>
      <left style="hair"/>
      <right style="hair"/>
      <top style="thin"/>
      <bottom>
        <color indexed="63"/>
      </bottom>
    </border>
    <border>
      <left>
        <color indexed="63"/>
      </left>
      <right style="medium"/>
      <top>
        <color indexed="63"/>
      </top>
      <bottom>
        <color indexed="63"/>
      </bottom>
    </border>
    <border>
      <left style="medium"/>
      <right style="hair"/>
      <top style="medium"/>
      <bottom style="hair"/>
    </border>
    <border>
      <left style="medium"/>
      <right style="hair"/>
      <top style="hair"/>
      <bottom style="medium"/>
    </border>
    <border>
      <left style="hair"/>
      <right style="medium"/>
      <top style="medium"/>
      <bottom style="hair"/>
    </border>
    <border>
      <left style="hair"/>
      <right style="medium"/>
      <top style="thin"/>
      <bottom style="hair"/>
    </border>
    <border>
      <left style="medium"/>
      <right style="hair"/>
      <top style="hair"/>
      <bottom style="thin"/>
    </border>
    <border>
      <left style="medium"/>
      <right>
        <color indexed="63"/>
      </right>
      <top style="medium"/>
      <bottom style="medium"/>
    </border>
    <border>
      <left>
        <color indexed="63"/>
      </left>
      <right>
        <color indexed="63"/>
      </right>
      <top style="medium"/>
      <bottom style="medium"/>
    </border>
    <border>
      <left style="hair"/>
      <right>
        <color indexed="63"/>
      </right>
      <top style="medium"/>
      <bottom style="medium"/>
    </border>
    <border>
      <left>
        <color indexed="63"/>
      </left>
      <right style="hair"/>
      <top style="medium"/>
      <bottom style="medium"/>
    </border>
    <border>
      <left style="hair"/>
      <right style="medium"/>
      <top style="medium"/>
      <bottom>
        <color indexed="63"/>
      </bottom>
    </border>
    <border>
      <left>
        <color indexed="63"/>
      </left>
      <right style="thin"/>
      <top style="thin"/>
      <bottom style="thin"/>
    </border>
    <border>
      <left style="thin"/>
      <right>
        <color indexed="63"/>
      </right>
      <top style="double"/>
      <bottom style="medium"/>
    </border>
    <border>
      <left>
        <color indexed="63"/>
      </left>
      <right style="thin"/>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9"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521">
    <xf numFmtId="0" fontId="0" fillId="0" borderId="0" xfId="0" applyAlignment="1">
      <alignment/>
    </xf>
    <xf numFmtId="0" fontId="0" fillId="0" borderId="0" xfId="0"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3" fillId="0" borderId="10" xfId="0" applyFont="1" applyFill="1" applyBorder="1" applyAlignment="1">
      <alignment horizontal="center"/>
    </xf>
    <xf numFmtId="0" fontId="4" fillId="0" borderId="11"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horizontal="center"/>
    </xf>
    <xf numFmtId="202" fontId="0" fillId="0" borderId="0" xfId="0" applyNumberFormat="1" applyFill="1" applyAlignment="1">
      <alignment/>
    </xf>
    <xf numFmtId="0" fontId="0" fillId="0" borderId="0" xfId="0" applyFill="1" applyBorder="1" applyAlignment="1">
      <alignment horizontal="center"/>
    </xf>
    <xf numFmtId="0" fontId="0" fillId="0" borderId="14" xfId="0" applyFill="1" applyBorder="1" applyAlignment="1">
      <alignment/>
    </xf>
    <xf numFmtId="0" fontId="16" fillId="0" borderId="15" xfId="0" applyFont="1" applyFill="1" applyBorder="1" applyAlignment="1">
      <alignment horizontal="center"/>
    </xf>
    <xf numFmtId="0" fontId="7" fillId="0" borderId="14" xfId="0" applyFont="1" applyFill="1" applyBorder="1" applyAlignment="1">
      <alignment horizontal="center"/>
    </xf>
    <xf numFmtId="0" fontId="20" fillId="0" borderId="16" xfId="0" applyFont="1" applyFill="1" applyBorder="1" applyAlignment="1">
      <alignment horizontal="center"/>
    </xf>
    <xf numFmtId="0" fontId="11" fillId="0" borderId="14" xfId="0" applyFont="1" applyFill="1" applyBorder="1" applyAlignment="1">
      <alignment horizontal="center"/>
    </xf>
    <xf numFmtId="0" fontId="7" fillId="0" borderId="17" xfId="0" applyFont="1" applyFill="1" applyBorder="1" applyAlignment="1">
      <alignment horizontal="center"/>
    </xf>
    <xf numFmtId="0" fontId="16" fillId="0" borderId="18" xfId="0" applyFont="1" applyFill="1" applyBorder="1" applyAlignment="1">
      <alignment horizontal="center"/>
    </xf>
    <xf numFmtId="0" fontId="4" fillId="0" borderId="0" xfId="0" applyFont="1" applyFill="1" applyBorder="1" applyAlignment="1">
      <alignment/>
    </xf>
    <xf numFmtId="0" fontId="13" fillId="0" borderId="19" xfId="0" applyFont="1" applyFill="1" applyBorder="1" applyAlignment="1">
      <alignment/>
    </xf>
    <xf numFmtId="0" fontId="13" fillId="0" borderId="20" xfId="0" applyFont="1" applyFill="1" applyBorder="1" applyAlignment="1">
      <alignment/>
    </xf>
    <xf numFmtId="0" fontId="1" fillId="0" borderId="19" xfId="0" applyFont="1" applyFill="1" applyBorder="1" applyAlignment="1">
      <alignment horizontal="center"/>
    </xf>
    <xf numFmtId="0" fontId="1" fillId="0" borderId="20" xfId="0" applyFont="1" applyFill="1" applyBorder="1" applyAlignment="1">
      <alignment horizontal="center"/>
    </xf>
    <xf numFmtId="0" fontId="13" fillId="0" borderId="21" xfId="0" applyFont="1" applyFill="1" applyBorder="1" applyAlignment="1">
      <alignment/>
    </xf>
    <xf numFmtId="0" fontId="13" fillId="0" borderId="13" xfId="0" applyFont="1" applyFill="1" applyBorder="1" applyAlignment="1">
      <alignment/>
    </xf>
    <xf numFmtId="0" fontId="1" fillId="0" borderId="21" xfId="0" applyFont="1" applyFill="1" applyBorder="1" applyAlignment="1">
      <alignment/>
    </xf>
    <xf numFmtId="0" fontId="5" fillId="0" borderId="22" xfId="0" applyFont="1" applyFill="1" applyBorder="1" applyAlignment="1">
      <alignment horizontal="center"/>
    </xf>
    <xf numFmtId="0" fontId="6" fillId="0" borderId="23" xfId="0" applyFont="1" applyFill="1" applyBorder="1" applyAlignment="1">
      <alignment horizontal="center"/>
    </xf>
    <xf numFmtId="0" fontId="1" fillId="0" borderId="0" xfId="0" applyFont="1" applyFill="1" applyBorder="1" applyAlignment="1">
      <alignment horizontal="center"/>
    </xf>
    <xf numFmtId="202" fontId="1" fillId="0" borderId="0" xfId="0" applyNumberFormat="1" applyFont="1" applyFill="1" applyBorder="1" applyAlignment="1">
      <alignment/>
    </xf>
    <xf numFmtId="0" fontId="0" fillId="0" borderId="0" xfId="0" applyFill="1" applyAlignment="1">
      <alignment/>
    </xf>
    <xf numFmtId="0" fontId="0" fillId="0" borderId="0" xfId="0" applyFill="1" applyAlignment="1">
      <alignment horizontal="center"/>
    </xf>
    <xf numFmtId="0" fontId="4" fillId="0" borderId="24" xfId="0" applyFont="1" applyFill="1" applyBorder="1" applyAlignment="1">
      <alignment/>
    </xf>
    <xf numFmtId="0" fontId="4" fillId="0" borderId="25" xfId="0" applyFont="1" applyFill="1" applyBorder="1" applyAlignment="1">
      <alignment/>
    </xf>
    <xf numFmtId="0" fontId="1" fillId="0" borderId="26" xfId="0" applyFont="1" applyFill="1" applyBorder="1" applyAlignment="1">
      <alignment horizontal="center"/>
    </xf>
    <xf numFmtId="202" fontId="0" fillId="0" borderId="0" xfId="0" applyNumberFormat="1" applyFill="1" applyAlignment="1">
      <alignment/>
    </xf>
    <xf numFmtId="202" fontId="0" fillId="0" borderId="0" xfId="0" applyNumberFormat="1" applyFill="1" applyBorder="1" applyAlignment="1">
      <alignment/>
    </xf>
    <xf numFmtId="202" fontId="12" fillId="0" borderId="0" xfId="0" applyNumberFormat="1" applyFont="1" applyFill="1" applyAlignment="1">
      <alignment/>
    </xf>
    <xf numFmtId="202" fontId="12" fillId="0" borderId="0" xfId="0" applyNumberFormat="1" applyFont="1" applyFill="1" applyBorder="1" applyAlignment="1">
      <alignment/>
    </xf>
    <xf numFmtId="0" fontId="6" fillId="0" borderId="0" xfId="0" applyFont="1" applyFill="1" applyBorder="1" applyAlignment="1">
      <alignment horizontal="center" wrapText="1"/>
    </xf>
    <xf numFmtId="202" fontId="0" fillId="0" borderId="0" xfId="0" applyNumberFormat="1" applyFill="1" applyAlignment="1">
      <alignment horizontal="right"/>
    </xf>
    <xf numFmtId="202" fontId="15" fillId="0" borderId="27" xfId="0" applyNumberFormat="1" applyFont="1" applyFill="1" applyBorder="1" applyAlignment="1">
      <alignment/>
    </xf>
    <xf numFmtId="0" fontId="18" fillId="0" borderId="0" xfId="0" applyFont="1" applyFill="1" applyBorder="1" applyAlignment="1">
      <alignment horizontal="center" wrapText="1"/>
    </xf>
    <xf numFmtId="0" fontId="15" fillId="0" borderId="0" xfId="0" applyFont="1" applyFill="1" applyAlignment="1">
      <alignment/>
    </xf>
    <xf numFmtId="0" fontId="2" fillId="0" borderId="0" xfId="0" applyFont="1" applyFill="1" applyAlignment="1">
      <alignment horizontal="center" wrapText="1"/>
    </xf>
    <xf numFmtId="0" fontId="2" fillId="0" borderId="0" xfId="0" applyFont="1" applyFill="1" applyAlignment="1">
      <alignment horizontal="left"/>
    </xf>
    <xf numFmtId="0" fontId="2" fillId="0" borderId="0" xfId="0" applyFont="1" applyFill="1" applyAlignment="1">
      <alignment horizontal="center"/>
    </xf>
    <xf numFmtId="0" fontId="27" fillId="0" borderId="0" xfId="0" applyFont="1" applyFill="1" applyAlignment="1">
      <alignment/>
    </xf>
    <xf numFmtId="0" fontId="27" fillId="0" borderId="0" xfId="0" applyFont="1" applyFill="1" applyAlignment="1">
      <alignment horizontal="center"/>
    </xf>
    <xf numFmtId="202" fontId="27" fillId="0" borderId="0" xfId="0" applyNumberFormat="1" applyFont="1" applyFill="1" applyAlignment="1">
      <alignment/>
    </xf>
    <xf numFmtId="0" fontId="28" fillId="0" borderId="0" xfId="0" applyFont="1" applyFill="1" applyAlignment="1">
      <alignment/>
    </xf>
    <xf numFmtId="0" fontId="29" fillId="0" borderId="0" xfId="0" applyFont="1" applyFill="1" applyAlignment="1">
      <alignment/>
    </xf>
    <xf numFmtId="0" fontId="29" fillId="0" borderId="0" xfId="0" applyFont="1" applyFill="1" applyAlignment="1">
      <alignment horizontal="center"/>
    </xf>
    <xf numFmtId="202" fontId="29" fillId="0" borderId="0" xfId="0" applyNumberFormat="1" applyFont="1" applyFill="1" applyAlignment="1">
      <alignment/>
    </xf>
    <xf numFmtId="0" fontId="30" fillId="0" borderId="0" xfId="0" applyFont="1" applyFill="1" applyAlignment="1">
      <alignment/>
    </xf>
    <xf numFmtId="0" fontId="28" fillId="0" borderId="0" xfId="0" applyFont="1" applyFill="1" applyAlignment="1">
      <alignment horizontal="center"/>
    </xf>
    <xf numFmtId="0" fontId="31" fillId="0" borderId="0" xfId="0" applyFont="1" applyFill="1" applyAlignment="1">
      <alignment/>
    </xf>
    <xf numFmtId="0" fontId="32" fillId="0" borderId="0" xfId="0" applyFont="1" applyFill="1" applyAlignment="1">
      <alignment horizontal="justify" wrapText="1"/>
    </xf>
    <xf numFmtId="0" fontId="32" fillId="0" borderId="0" xfId="0" applyFont="1" applyFill="1" applyAlignment="1">
      <alignment wrapText="1"/>
    </xf>
    <xf numFmtId="0" fontId="32" fillId="0" borderId="0" xfId="0" applyFont="1" applyFill="1" applyAlignment="1">
      <alignment/>
    </xf>
    <xf numFmtId="0" fontId="33" fillId="0" borderId="0" xfId="0" applyFont="1" applyFill="1" applyAlignment="1">
      <alignment horizontal="center"/>
    </xf>
    <xf numFmtId="0" fontId="34" fillId="0" borderId="0" xfId="0" applyFont="1" applyFill="1" applyAlignment="1">
      <alignment/>
    </xf>
    <xf numFmtId="202" fontId="34" fillId="0" borderId="0" xfId="0" applyNumberFormat="1" applyFont="1" applyFill="1" applyAlignment="1">
      <alignment/>
    </xf>
    <xf numFmtId="0" fontId="34" fillId="0" borderId="0" xfId="0" applyFont="1" applyFill="1" applyAlignment="1">
      <alignment horizontal="center"/>
    </xf>
    <xf numFmtId="0" fontId="33" fillId="0" borderId="0" xfId="0" applyFont="1" applyFill="1" applyAlignment="1">
      <alignment horizontal="center" wrapText="1"/>
    </xf>
    <xf numFmtId="0" fontId="34" fillId="0" borderId="0" xfId="0" applyFont="1" applyFill="1" applyAlignment="1">
      <alignment wrapText="1"/>
    </xf>
    <xf numFmtId="0" fontId="35" fillId="0" borderId="0" xfId="0" applyFont="1" applyFill="1" applyAlignment="1">
      <alignment/>
    </xf>
    <xf numFmtId="0" fontId="33" fillId="0" borderId="0" xfId="0" applyFont="1" applyFill="1" applyAlignment="1">
      <alignment horizontal="justify" wrapText="1"/>
    </xf>
    <xf numFmtId="207" fontId="35" fillId="0" borderId="0" xfId="0" applyNumberFormat="1" applyFont="1" applyFill="1" applyAlignment="1">
      <alignment horizontal="right"/>
    </xf>
    <xf numFmtId="207" fontId="35" fillId="0" borderId="0" xfId="0" applyNumberFormat="1" applyFont="1" applyFill="1" applyAlignment="1">
      <alignment horizontal="center"/>
    </xf>
    <xf numFmtId="0" fontId="33" fillId="0" borderId="0" xfId="0" applyFont="1" applyFill="1" applyAlignment="1">
      <alignment/>
    </xf>
    <xf numFmtId="0" fontId="32" fillId="0" borderId="0" xfId="0" applyFont="1" applyFill="1" applyAlignment="1">
      <alignment horizontal="center"/>
    </xf>
    <xf numFmtId="202" fontId="32" fillId="0" borderId="0" xfId="0" applyNumberFormat="1" applyFont="1" applyFill="1" applyAlignment="1">
      <alignment/>
    </xf>
    <xf numFmtId="0" fontId="32" fillId="0" borderId="0" xfId="0" applyFont="1" applyFill="1" applyAlignment="1">
      <alignment horizontal="center" wrapText="1"/>
    </xf>
    <xf numFmtId="202" fontId="10" fillId="0" borderId="0" xfId="0" applyNumberFormat="1" applyFont="1" applyFill="1" applyBorder="1" applyAlignment="1">
      <alignment/>
    </xf>
    <xf numFmtId="202" fontId="15" fillId="0" borderId="28" xfId="0" applyNumberFormat="1" applyFont="1" applyFill="1" applyBorder="1" applyAlignment="1">
      <alignment/>
    </xf>
    <xf numFmtId="202" fontId="2" fillId="0" borderId="29" xfId="0" applyNumberFormat="1" applyFont="1" applyFill="1" applyBorder="1" applyAlignment="1">
      <alignment/>
    </xf>
    <xf numFmtId="4" fontId="15" fillId="0" borderId="27" xfId="0" applyNumberFormat="1" applyFont="1" applyFill="1" applyBorder="1" applyAlignment="1">
      <alignment/>
    </xf>
    <xf numFmtId="0" fontId="0" fillId="0" borderId="0" xfId="0" applyFont="1" applyFill="1" applyAlignment="1">
      <alignment/>
    </xf>
    <xf numFmtId="0" fontId="34" fillId="0" borderId="0" xfId="0" applyFont="1" applyFill="1" applyAlignment="1">
      <alignment horizontal="justify" wrapText="1"/>
    </xf>
    <xf numFmtId="0" fontId="35" fillId="0" borderId="0" xfId="0" applyFont="1" applyFill="1" applyAlignment="1">
      <alignment horizontal="center" wrapText="1"/>
    </xf>
    <xf numFmtId="202" fontId="10" fillId="0" borderId="0" xfId="0" applyNumberFormat="1" applyFont="1" applyFill="1" applyBorder="1" applyAlignment="1">
      <alignment/>
    </xf>
    <xf numFmtId="202" fontId="2" fillId="0" borderId="0" xfId="0" applyNumberFormat="1" applyFont="1" applyFill="1" applyBorder="1" applyAlignment="1">
      <alignment/>
    </xf>
    <xf numFmtId="0" fontId="0" fillId="0" borderId="0" xfId="0" applyFont="1" applyFill="1" applyAlignment="1">
      <alignment/>
    </xf>
    <xf numFmtId="0" fontId="14" fillId="0" borderId="0" xfId="0" applyFont="1" applyFill="1" applyAlignment="1">
      <alignment horizontal="justify" vertical="center" wrapText="1"/>
    </xf>
    <xf numFmtId="0" fontId="15" fillId="0" borderId="0" xfId="0" applyFont="1" applyFill="1" applyAlignment="1">
      <alignment/>
    </xf>
    <xf numFmtId="0" fontId="0" fillId="0" borderId="0" xfId="0" applyFont="1" applyFill="1" applyAlignment="1">
      <alignment/>
    </xf>
    <xf numFmtId="0" fontId="22" fillId="0" borderId="0" xfId="0" applyFont="1" applyFill="1" applyAlignment="1">
      <alignment horizontal="justify" wrapText="1"/>
    </xf>
    <xf numFmtId="0" fontId="14" fillId="0" borderId="0" xfId="0" applyFont="1" applyFill="1" applyBorder="1" applyAlignment="1">
      <alignment wrapText="1"/>
    </xf>
    <xf numFmtId="0" fontId="16" fillId="0" borderId="0" xfId="0" applyFont="1" applyFill="1" applyBorder="1" applyAlignment="1">
      <alignment horizontal="center"/>
    </xf>
    <xf numFmtId="0" fontId="18" fillId="0" borderId="0" xfId="0" applyFont="1" applyFill="1" applyBorder="1" applyAlignment="1">
      <alignment horizontal="center" wrapText="1"/>
    </xf>
    <xf numFmtId="4" fontId="10" fillId="0" borderId="0" xfId="0" applyNumberFormat="1" applyFont="1" applyFill="1" applyBorder="1" applyAlignment="1">
      <alignment/>
    </xf>
    <xf numFmtId="202" fontId="0" fillId="0" borderId="0" xfId="0" applyNumberFormat="1" applyFill="1" applyAlignment="1">
      <alignment horizontal="left"/>
    </xf>
    <xf numFmtId="202" fontId="10" fillId="0" borderId="26" xfId="0" applyNumberFormat="1" applyFont="1" applyFill="1" applyBorder="1" applyAlignment="1">
      <alignment/>
    </xf>
    <xf numFmtId="4" fontId="35" fillId="0" borderId="0" xfId="0" applyNumberFormat="1" applyFont="1" applyFill="1" applyAlignment="1">
      <alignment wrapText="1"/>
    </xf>
    <xf numFmtId="0" fontId="6" fillId="0" borderId="30" xfId="0" applyFont="1" applyFill="1" applyBorder="1" applyAlignment="1">
      <alignment horizontal="center"/>
    </xf>
    <xf numFmtId="4" fontId="2" fillId="0" borderId="28" xfId="0" applyNumberFormat="1" applyFont="1" applyFill="1" applyBorder="1" applyAlignment="1">
      <alignment/>
    </xf>
    <xf numFmtId="0" fontId="15" fillId="0" borderId="14" xfId="0" applyFont="1" applyFill="1" applyBorder="1" applyAlignment="1">
      <alignment/>
    </xf>
    <xf numFmtId="0" fontId="15" fillId="0" borderId="31" xfId="0" applyFont="1" applyFill="1" applyBorder="1" applyAlignment="1">
      <alignment horizontal="center"/>
    </xf>
    <xf numFmtId="0" fontId="15" fillId="0" borderId="32" xfId="0" applyFont="1" applyFill="1" applyBorder="1" applyAlignment="1">
      <alignment/>
    </xf>
    <xf numFmtId="0" fontId="15" fillId="0" borderId="33" xfId="0" applyFont="1" applyFill="1" applyBorder="1" applyAlignment="1">
      <alignment horizontal="center"/>
    </xf>
    <xf numFmtId="0" fontId="15" fillId="0" borderId="34" xfId="0" applyFont="1" applyFill="1" applyBorder="1" applyAlignment="1">
      <alignment wrapText="1"/>
    </xf>
    <xf numFmtId="0" fontId="15" fillId="0" borderId="34" xfId="0" applyFont="1" applyFill="1" applyBorder="1" applyAlignment="1">
      <alignment/>
    </xf>
    <xf numFmtId="0" fontId="15" fillId="0" borderId="33" xfId="0" applyFont="1" applyFill="1" applyBorder="1" applyAlignment="1">
      <alignment/>
    </xf>
    <xf numFmtId="4" fontId="2" fillId="0" borderId="29" xfId="0" applyNumberFormat="1" applyFont="1" applyFill="1" applyBorder="1" applyAlignment="1">
      <alignment/>
    </xf>
    <xf numFmtId="0" fontId="15" fillId="0" borderId="33" xfId="0" applyFont="1" applyFill="1" applyBorder="1" applyAlignment="1">
      <alignment wrapText="1"/>
    </xf>
    <xf numFmtId="0" fontId="15" fillId="0" borderId="35" xfId="0" applyFont="1" applyFill="1" applyBorder="1" applyAlignment="1">
      <alignment/>
    </xf>
    <xf numFmtId="0" fontId="15" fillId="0" borderId="36" xfId="0" applyFont="1" applyFill="1" applyBorder="1" applyAlignment="1">
      <alignment horizontal="center"/>
    </xf>
    <xf numFmtId="0" fontId="15" fillId="0" borderId="37" xfId="0" applyFont="1" applyFill="1" applyBorder="1" applyAlignment="1">
      <alignment horizontal="center"/>
    </xf>
    <xf numFmtId="0" fontId="15" fillId="0" borderId="37" xfId="0" applyFont="1" applyFill="1" applyBorder="1" applyAlignment="1">
      <alignment wrapText="1"/>
    </xf>
    <xf numFmtId="0" fontId="15" fillId="0" borderId="37" xfId="0" applyFont="1" applyFill="1" applyBorder="1" applyAlignment="1">
      <alignment/>
    </xf>
    <xf numFmtId="0" fontId="6" fillId="0" borderId="14" xfId="0" applyFont="1" applyFill="1" applyBorder="1" applyAlignment="1">
      <alignment horizontal="center"/>
    </xf>
    <xf numFmtId="0" fontId="15" fillId="0" borderId="27" xfId="0" applyFont="1" applyFill="1" applyBorder="1" applyAlignment="1">
      <alignment/>
    </xf>
    <xf numFmtId="0" fontId="15" fillId="0" borderId="35" xfId="0" applyFont="1" applyFill="1" applyBorder="1" applyAlignment="1">
      <alignment wrapText="1"/>
    </xf>
    <xf numFmtId="0" fontId="15" fillId="0" borderId="31" xfId="0" applyFont="1" applyFill="1" applyBorder="1" applyAlignment="1">
      <alignment/>
    </xf>
    <xf numFmtId="0" fontId="15" fillId="0" borderId="38" xfId="0" applyFont="1" applyFill="1" applyBorder="1" applyAlignment="1">
      <alignment horizontal="center"/>
    </xf>
    <xf numFmtId="0" fontId="15" fillId="0" borderId="39" xfId="0" applyFont="1" applyFill="1" applyBorder="1" applyAlignment="1">
      <alignment/>
    </xf>
    <xf numFmtId="0" fontId="15" fillId="0" borderId="40" xfId="0" applyFont="1" applyFill="1" applyBorder="1" applyAlignment="1">
      <alignment horizontal="center"/>
    </xf>
    <xf numFmtId="0" fontId="6" fillId="0" borderId="0" xfId="0" applyFont="1" applyFill="1" applyBorder="1" applyAlignment="1">
      <alignment horizontal="center"/>
    </xf>
    <xf numFmtId="0" fontId="15" fillId="0" borderId="33" xfId="0" applyFont="1" applyFill="1" applyBorder="1" applyAlignment="1">
      <alignment horizontal="left"/>
    </xf>
    <xf numFmtId="0" fontId="15" fillId="0" borderId="41" xfId="0" applyFont="1" applyFill="1" applyBorder="1" applyAlignment="1">
      <alignment horizontal="left"/>
    </xf>
    <xf numFmtId="0" fontId="15" fillId="0" borderId="42" xfId="0" applyFont="1" applyFill="1" applyBorder="1" applyAlignment="1">
      <alignment horizontal="center"/>
    </xf>
    <xf numFmtId="0" fontId="6" fillId="0" borderId="31" xfId="0" applyFont="1" applyFill="1" applyBorder="1" applyAlignment="1">
      <alignment horizontal="center"/>
    </xf>
    <xf numFmtId="0" fontId="15" fillId="0" borderId="33" xfId="0" applyFont="1" applyFill="1" applyBorder="1" applyAlignment="1">
      <alignment horizontal="left" wrapText="1"/>
    </xf>
    <xf numFmtId="202" fontId="15" fillId="0" borderId="27" xfId="0" applyNumberFormat="1" applyFont="1" applyFill="1" applyBorder="1" applyAlignment="1">
      <alignment horizontal="right"/>
    </xf>
    <xf numFmtId="0" fontId="15" fillId="33" borderId="33" xfId="0" applyFont="1" applyFill="1" applyBorder="1" applyAlignment="1">
      <alignment horizontal="center"/>
    </xf>
    <xf numFmtId="0" fontId="15" fillId="33" borderId="41" xfId="0" applyFont="1" applyFill="1" applyBorder="1" applyAlignment="1">
      <alignment horizontal="left"/>
    </xf>
    <xf numFmtId="202" fontId="15" fillId="33" borderId="27" xfId="0" applyNumberFormat="1" applyFont="1" applyFill="1" applyBorder="1" applyAlignment="1">
      <alignment/>
    </xf>
    <xf numFmtId="202" fontId="17" fillId="0" borderId="43" xfId="0" applyNumberFormat="1" applyFont="1" applyFill="1" applyBorder="1" applyAlignment="1">
      <alignment/>
    </xf>
    <xf numFmtId="202" fontId="6" fillId="0" borderId="29" xfId="0" applyNumberFormat="1" applyFont="1" applyFill="1" applyBorder="1" applyAlignment="1">
      <alignment/>
    </xf>
    <xf numFmtId="208" fontId="33" fillId="0" borderId="0" xfId="0" applyNumberFormat="1" applyFont="1" applyFill="1" applyAlignment="1">
      <alignment horizontal="right"/>
    </xf>
    <xf numFmtId="208" fontId="32" fillId="0" borderId="0" xfId="0" applyNumberFormat="1" applyFont="1" applyFill="1" applyAlignment="1">
      <alignment horizontal="right"/>
    </xf>
    <xf numFmtId="202" fontId="33" fillId="0" borderId="0" xfId="0" applyNumberFormat="1" applyFont="1" applyFill="1" applyBorder="1" applyAlignment="1">
      <alignment/>
    </xf>
    <xf numFmtId="4" fontId="37" fillId="0" borderId="43" xfId="0" applyNumberFormat="1" applyFont="1" applyFill="1" applyBorder="1" applyAlignment="1">
      <alignment/>
    </xf>
    <xf numFmtId="202" fontId="0" fillId="0" borderId="0" xfId="0" applyNumberFormat="1" applyFont="1" applyFill="1" applyAlignment="1">
      <alignment/>
    </xf>
    <xf numFmtId="208" fontId="35" fillId="0" borderId="0" xfId="0" applyNumberFormat="1" applyFont="1" applyFill="1" applyAlignment="1">
      <alignment horizontal="right"/>
    </xf>
    <xf numFmtId="0" fontId="0" fillId="0" borderId="0" xfId="0" applyFont="1" applyFill="1" applyAlignment="1">
      <alignment wrapText="1"/>
    </xf>
    <xf numFmtId="202" fontId="0" fillId="0" borderId="0" xfId="0" applyNumberFormat="1" applyFont="1" applyFill="1" applyBorder="1" applyAlignment="1">
      <alignment/>
    </xf>
    <xf numFmtId="0" fontId="15" fillId="0" borderId="0" xfId="0" applyFont="1" applyFill="1" applyAlignment="1">
      <alignment horizontal="center"/>
    </xf>
    <xf numFmtId="202" fontId="15" fillId="0" borderId="0" xfId="0" applyNumberFormat="1" applyFont="1" applyFill="1" applyAlignment="1">
      <alignment/>
    </xf>
    <xf numFmtId="202" fontId="1" fillId="0" borderId="0" xfId="0" applyNumberFormat="1" applyFont="1" applyFill="1" applyAlignment="1">
      <alignment/>
    </xf>
    <xf numFmtId="0" fontId="1" fillId="0" borderId="0" xfId="0" applyFont="1" applyFill="1" applyAlignment="1">
      <alignment/>
    </xf>
    <xf numFmtId="0" fontId="16" fillId="0" borderId="0" xfId="0" applyFont="1" applyFill="1" applyBorder="1" applyAlignment="1">
      <alignment horizontal="center" wrapText="1"/>
    </xf>
    <xf numFmtId="0" fontId="34"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14" fillId="0" borderId="0" xfId="0" applyFont="1" applyFill="1" applyBorder="1" applyAlignment="1">
      <alignment/>
    </xf>
    <xf numFmtId="202" fontId="15" fillId="0" borderId="0" xfId="0" applyNumberFormat="1" applyFont="1" applyFill="1" applyAlignment="1">
      <alignment/>
    </xf>
    <xf numFmtId="4" fontId="14" fillId="0" borderId="44" xfId="0" applyNumberFormat="1" applyFont="1" applyFill="1" applyBorder="1" applyAlignment="1">
      <alignment/>
    </xf>
    <xf numFmtId="0" fontId="14" fillId="0" borderId="45" xfId="0" applyFont="1" applyFill="1" applyBorder="1" applyAlignment="1">
      <alignment/>
    </xf>
    <xf numFmtId="202" fontId="14" fillId="0" borderId="45" xfId="0" applyNumberFormat="1" applyFont="1" applyFill="1" applyBorder="1" applyAlignment="1">
      <alignment/>
    </xf>
    <xf numFmtId="0" fontId="14" fillId="0" borderId="45" xfId="0" applyFont="1" applyFill="1" applyBorder="1" applyAlignment="1">
      <alignment wrapText="1"/>
    </xf>
    <xf numFmtId="0" fontId="14" fillId="0" borderId="46" xfId="0" applyFont="1" applyFill="1" applyBorder="1" applyAlignment="1">
      <alignment/>
    </xf>
    <xf numFmtId="0" fontId="14" fillId="0" borderId="47" xfId="0" applyFont="1" applyFill="1" applyBorder="1" applyAlignment="1">
      <alignment/>
    </xf>
    <xf numFmtId="0" fontId="14" fillId="0" borderId="48" xfId="0" applyFont="1" applyFill="1" applyBorder="1" applyAlignment="1">
      <alignment/>
    </xf>
    <xf numFmtId="0" fontId="14" fillId="0" borderId="49" xfId="0" applyFont="1" applyFill="1" applyBorder="1" applyAlignment="1">
      <alignment/>
    </xf>
    <xf numFmtId="202" fontId="10" fillId="0" borderId="50" xfId="0" applyNumberFormat="1" applyFont="1" applyFill="1" applyBorder="1" applyAlignment="1">
      <alignment/>
    </xf>
    <xf numFmtId="0" fontId="14" fillId="0" borderId="51" xfId="0" applyFont="1" applyFill="1" applyBorder="1" applyAlignment="1">
      <alignment/>
    </xf>
    <xf numFmtId="202" fontId="14" fillId="0" borderId="51" xfId="0" applyNumberFormat="1" applyFont="1" applyFill="1" applyBorder="1" applyAlignment="1">
      <alignment/>
    </xf>
    <xf numFmtId="4" fontId="14" fillId="0" borderId="52" xfId="0" applyNumberFormat="1" applyFont="1" applyFill="1" applyBorder="1" applyAlignment="1">
      <alignment/>
    </xf>
    <xf numFmtId="0" fontId="14" fillId="0" borderId="51" xfId="0" applyFont="1" applyFill="1" applyBorder="1" applyAlignment="1">
      <alignment wrapText="1"/>
    </xf>
    <xf numFmtId="4" fontId="15" fillId="0" borderId="26" xfId="0" applyNumberFormat="1" applyFont="1" applyFill="1" applyBorder="1" applyAlignment="1">
      <alignment/>
    </xf>
    <xf numFmtId="4" fontId="15" fillId="0" borderId="12" xfId="0" applyNumberFormat="1" applyFont="1" applyFill="1" applyBorder="1" applyAlignment="1">
      <alignment/>
    </xf>
    <xf numFmtId="0" fontId="2" fillId="0" borderId="53" xfId="0" applyFont="1" applyFill="1" applyBorder="1" applyAlignment="1">
      <alignment horizontal="center"/>
    </xf>
    <xf numFmtId="0" fontId="2" fillId="0" borderId="54" xfId="0" applyFont="1" applyFill="1" applyBorder="1" applyAlignment="1">
      <alignment horizontal="center"/>
    </xf>
    <xf numFmtId="0" fontId="15" fillId="0" borderId="55" xfId="0" applyFont="1" applyFill="1" applyBorder="1" applyAlignment="1">
      <alignment horizontal="center"/>
    </xf>
    <xf numFmtId="0" fontId="2" fillId="0" borderId="46" xfId="0" applyFont="1" applyFill="1" applyBorder="1" applyAlignment="1">
      <alignment/>
    </xf>
    <xf numFmtId="0" fontId="2" fillId="0" borderId="46" xfId="0" applyFont="1" applyFill="1" applyBorder="1" applyAlignment="1">
      <alignment horizontal="center"/>
    </xf>
    <xf numFmtId="202" fontId="10" fillId="0" borderId="56" xfId="0" applyNumberFormat="1" applyFont="1" applyFill="1" applyBorder="1" applyAlignment="1">
      <alignment/>
    </xf>
    <xf numFmtId="4" fontId="14" fillId="0" borderId="57" xfId="0" applyNumberFormat="1" applyFont="1" applyFill="1" applyBorder="1" applyAlignment="1">
      <alignment/>
    </xf>
    <xf numFmtId="0" fontId="14" fillId="0" borderId="45" xfId="0" applyFont="1" applyFill="1" applyBorder="1" applyAlignment="1">
      <alignment horizontal="left"/>
    </xf>
    <xf numFmtId="0" fontId="14" fillId="0" borderId="51" xfId="0" applyFont="1" applyFill="1" applyBorder="1" applyAlignment="1">
      <alignment horizontal="left"/>
    </xf>
    <xf numFmtId="0" fontId="14" fillId="0" borderId="45" xfId="0" applyFont="1" applyFill="1" applyBorder="1" applyAlignment="1">
      <alignment horizontal="left" wrapText="1"/>
    </xf>
    <xf numFmtId="202" fontId="14" fillId="0" borderId="45" xfId="0" applyNumberFormat="1" applyFont="1" applyFill="1" applyBorder="1" applyAlignment="1">
      <alignment horizontal="right"/>
    </xf>
    <xf numFmtId="0" fontId="14" fillId="0" borderId="50" xfId="0" applyFont="1" applyFill="1" applyBorder="1" applyAlignment="1">
      <alignment horizontal="left"/>
    </xf>
    <xf numFmtId="202" fontId="14" fillId="0" borderId="50" xfId="0" applyNumberFormat="1" applyFont="1" applyFill="1" applyBorder="1" applyAlignment="1">
      <alignment/>
    </xf>
    <xf numFmtId="0" fontId="14" fillId="0" borderId="50" xfId="0" applyFont="1" applyFill="1" applyBorder="1" applyAlignment="1">
      <alignment/>
    </xf>
    <xf numFmtId="0" fontId="14" fillId="0" borderId="58" xfId="0" applyFont="1" applyFill="1" applyBorder="1" applyAlignment="1">
      <alignment/>
    </xf>
    <xf numFmtId="202" fontId="14" fillId="0" borderId="58" xfId="0" applyNumberFormat="1" applyFont="1" applyFill="1" applyBorder="1" applyAlignment="1">
      <alignment/>
    </xf>
    <xf numFmtId="4" fontId="14" fillId="0" borderId="59" xfId="0" applyNumberFormat="1"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horizontal="center"/>
    </xf>
    <xf numFmtId="202" fontId="2" fillId="0" borderId="0" xfId="0" applyNumberFormat="1" applyFont="1" applyFill="1" applyAlignment="1">
      <alignment/>
    </xf>
    <xf numFmtId="0" fontId="2" fillId="0" borderId="0" xfId="0" applyFont="1" applyFill="1" applyAlignment="1">
      <alignment/>
    </xf>
    <xf numFmtId="0" fontId="38" fillId="0" borderId="0" xfId="0" applyFont="1" applyFill="1" applyAlignment="1">
      <alignment/>
    </xf>
    <xf numFmtId="0" fontId="39" fillId="0" borderId="0" xfId="0" applyFont="1" applyFill="1" applyAlignment="1">
      <alignment/>
    </xf>
    <xf numFmtId="0" fontId="42" fillId="0" borderId="0" xfId="0" applyFont="1" applyFill="1" applyBorder="1" applyAlignment="1">
      <alignment/>
    </xf>
    <xf numFmtId="4" fontId="43" fillId="0" borderId="57" xfId="0" applyNumberFormat="1" applyFont="1" applyFill="1" applyBorder="1" applyAlignment="1">
      <alignment/>
    </xf>
    <xf numFmtId="0" fontId="42" fillId="0" borderId="0" xfId="0" applyFont="1" applyFill="1" applyAlignment="1">
      <alignment/>
    </xf>
    <xf numFmtId="0" fontId="42" fillId="0" borderId="45" xfId="0" applyFont="1" applyFill="1" applyBorder="1" applyAlignment="1">
      <alignment/>
    </xf>
    <xf numFmtId="4" fontId="42" fillId="0" borderId="45" xfId="0" applyNumberFormat="1" applyFont="1" applyFill="1" applyBorder="1" applyAlignment="1">
      <alignment/>
    </xf>
    <xf numFmtId="4" fontId="42" fillId="0" borderId="44" xfId="0" applyNumberFormat="1" applyFont="1" applyFill="1" applyBorder="1" applyAlignment="1">
      <alignment/>
    </xf>
    <xf numFmtId="0" fontId="42" fillId="0" borderId="60" xfId="0" applyFont="1" applyFill="1" applyBorder="1" applyAlignment="1">
      <alignment/>
    </xf>
    <xf numFmtId="0" fontId="42" fillId="0" borderId="45" xfId="0" applyFont="1" applyFill="1" applyBorder="1" applyAlignment="1">
      <alignment/>
    </xf>
    <xf numFmtId="202" fontId="42" fillId="0" borderId="45" xfId="0" applyNumberFormat="1" applyFont="1" applyFill="1" applyBorder="1" applyAlignment="1">
      <alignment/>
    </xf>
    <xf numFmtId="0" fontId="42" fillId="0" borderId="61" xfId="0" applyFont="1" applyFill="1" applyBorder="1" applyAlignment="1">
      <alignment/>
    </xf>
    <xf numFmtId="0" fontId="42" fillId="0" borderId="51" xfId="0" applyFont="1" applyFill="1" applyBorder="1" applyAlignment="1">
      <alignment/>
    </xf>
    <xf numFmtId="202" fontId="42" fillId="0" borderId="51" xfId="0" applyNumberFormat="1" applyFont="1" applyFill="1" applyBorder="1" applyAlignment="1">
      <alignment/>
    </xf>
    <xf numFmtId="4" fontId="42" fillId="0" borderId="52" xfId="0" applyNumberFormat="1" applyFont="1" applyFill="1" applyBorder="1" applyAlignment="1">
      <alignment/>
    </xf>
    <xf numFmtId="4" fontId="43" fillId="0" borderId="50" xfId="0" applyNumberFormat="1" applyFont="1" applyFill="1" applyBorder="1" applyAlignment="1">
      <alignment/>
    </xf>
    <xf numFmtId="4" fontId="42" fillId="0" borderId="51" xfId="0" applyNumberFormat="1" applyFont="1" applyFill="1" applyBorder="1" applyAlignment="1">
      <alignment/>
    </xf>
    <xf numFmtId="0" fontId="42" fillId="0" borderId="45" xfId="0" applyFont="1" applyFill="1" applyBorder="1" applyAlignment="1">
      <alignment wrapText="1"/>
    </xf>
    <xf numFmtId="0" fontId="42" fillId="0" borderId="51" xfId="0" applyFont="1" applyFill="1" applyBorder="1" applyAlignment="1">
      <alignment wrapText="1"/>
    </xf>
    <xf numFmtId="202" fontId="43" fillId="0" borderId="50" xfId="0" applyNumberFormat="1" applyFont="1" applyFill="1" applyBorder="1" applyAlignment="1">
      <alignment/>
    </xf>
    <xf numFmtId="0" fontId="42" fillId="0" borderId="55" xfId="0" applyFont="1" applyFill="1" applyBorder="1" applyAlignment="1">
      <alignment/>
    </xf>
    <xf numFmtId="0" fontId="42" fillId="0" borderId="62" xfId="0" applyFont="1" applyFill="1" applyBorder="1" applyAlignment="1">
      <alignment/>
    </xf>
    <xf numFmtId="202" fontId="42" fillId="0" borderId="62" xfId="0" applyNumberFormat="1" applyFont="1" applyFill="1" applyBorder="1" applyAlignment="1">
      <alignment/>
    </xf>
    <xf numFmtId="4" fontId="42" fillId="0" borderId="63" xfId="0" applyNumberFormat="1" applyFont="1" applyFill="1" applyBorder="1" applyAlignment="1">
      <alignment/>
    </xf>
    <xf numFmtId="0" fontId="44" fillId="0" borderId="0" xfId="0" applyFont="1" applyFill="1" applyAlignment="1">
      <alignment/>
    </xf>
    <xf numFmtId="0" fontId="44" fillId="0" borderId="0" xfId="0" applyFont="1" applyFill="1" applyAlignment="1">
      <alignment/>
    </xf>
    <xf numFmtId="4" fontId="41" fillId="0" borderId="0" xfId="0" applyNumberFormat="1" applyFont="1" applyFill="1" applyAlignment="1">
      <alignment wrapText="1"/>
    </xf>
    <xf numFmtId="0" fontId="44" fillId="0" borderId="0" xfId="0" applyFont="1" applyFill="1" applyAlignment="1">
      <alignment horizontal="justify" wrapText="1"/>
    </xf>
    <xf numFmtId="0" fontId="41" fillId="0" borderId="0" xfId="0" applyFont="1" applyFill="1" applyAlignment="1">
      <alignment/>
    </xf>
    <xf numFmtId="0" fontId="2" fillId="0" borderId="55" xfId="0" applyFont="1" applyFill="1" applyBorder="1" applyAlignment="1">
      <alignment horizontal="center"/>
    </xf>
    <xf numFmtId="0" fontId="40" fillId="0" borderId="48" xfId="0" applyFont="1" applyFill="1" applyBorder="1" applyAlignment="1">
      <alignment horizontal="center"/>
    </xf>
    <xf numFmtId="0" fontId="14" fillId="0" borderId="48" xfId="0" applyFont="1" applyFill="1" applyBorder="1" applyAlignment="1">
      <alignment/>
    </xf>
    <xf numFmtId="0" fontId="14" fillId="0" borderId="49" xfId="0" applyFont="1" applyFill="1" applyBorder="1" applyAlignment="1">
      <alignment/>
    </xf>
    <xf numFmtId="202" fontId="10" fillId="34" borderId="48" xfId="0" applyNumberFormat="1" applyFont="1" applyFill="1" applyBorder="1" applyAlignment="1">
      <alignment/>
    </xf>
    <xf numFmtId="4" fontId="42" fillId="0" borderId="64" xfId="0" applyNumberFormat="1" applyFont="1" applyFill="1" applyBorder="1" applyAlignment="1">
      <alignment/>
    </xf>
    <xf numFmtId="0" fontId="42" fillId="0" borderId="14" xfId="0" applyFont="1" applyFill="1" applyBorder="1" applyAlignment="1">
      <alignment/>
    </xf>
    <xf numFmtId="0" fontId="43" fillId="0" borderId="0" xfId="0" applyFont="1" applyFill="1" applyBorder="1" applyAlignment="1">
      <alignment horizontal="center"/>
    </xf>
    <xf numFmtId="202" fontId="43" fillId="0" borderId="56" xfId="0" applyNumberFormat="1" applyFont="1" applyFill="1" applyBorder="1" applyAlignment="1">
      <alignment/>
    </xf>
    <xf numFmtId="0" fontId="42" fillId="0" borderId="65" xfId="0" applyFont="1" applyFill="1" applyBorder="1" applyAlignment="1">
      <alignment/>
    </xf>
    <xf numFmtId="0" fontId="42" fillId="0" borderId="50" xfId="0" applyFont="1" applyFill="1" applyBorder="1" applyAlignment="1">
      <alignment horizontal="center"/>
    </xf>
    <xf numFmtId="0" fontId="43" fillId="0" borderId="50" xfId="0" applyFont="1" applyFill="1" applyBorder="1" applyAlignment="1">
      <alignment/>
    </xf>
    <xf numFmtId="4" fontId="42" fillId="0" borderId="57" xfId="0" applyNumberFormat="1" applyFont="1" applyFill="1" applyBorder="1" applyAlignment="1">
      <alignment/>
    </xf>
    <xf numFmtId="0" fontId="43" fillId="0" borderId="14" xfId="0" applyFont="1" applyFill="1" applyBorder="1" applyAlignment="1">
      <alignment/>
    </xf>
    <xf numFmtId="202" fontId="43" fillId="0" borderId="50" xfId="0" applyNumberFormat="1" applyFont="1" applyFill="1" applyBorder="1" applyAlignment="1">
      <alignment horizontal="right"/>
    </xf>
    <xf numFmtId="202" fontId="42" fillId="0" borderId="51" xfId="0" applyNumberFormat="1" applyFont="1" applyFill="1" applyBorder="1" applyAlignment="1">
      <alignment horizontal="right"/>
    </xf>
    <xf numFmtId="0" fontId="42" fillId="0" borderId="58" xfId="0" applyFont="1" applyFill="1" applyBorder="1" applyAlignment="1">
      <alignment/>
    </xf>
    <xf numFmtId="202" fontId="42" fillId="0" borderId="58" xfId="0" applyNumberFormat="1" applyFont="1" applyFill="1" applyBorder="1" applyAlignment="1">
      <alignment horizontal="right"/>
    </xf>
    <xf numFmtId="4" fontId="42" fillId="0" borderId="59" xfId="0" applyNumberFormat="1" applyFont="1" applyFill="1" applyBorder="1" applyAlignment="1">
      <alignment/>
    </xf>
    <xf numFmtId="202" fontId="43" fillId="34" borderId="48" xfId="0" applyNumberFormat="1" applyFont="1" applyFill="1" applyBorder="1" applyAlignment="1">
      <alignment/>
    </xf>
    <xf numFmtId="0" fontId="42" fillId="0" borderId="53" xfId="0" applyFont="1" applyFill="1" applyBorder="1" applyAlignment="1">
      <alignment/>
    </xf>
    <xf numFmtId="0" fontId="42" fillId="0" borderId="66" xfId="0" applyFont="1" applyFill="1" applyBorder="1" applyAlignment="1">
      <alignment/>
    </xf>
    <xf numFmtId="0" fontId="43" fillId="0" borderId="66" xfId="0" applyFont="1" applyFill="1" applyBorder="1" applyAlignment="1">
      <alignment/>
    </xf>
    <xf numFmtId="202" fontId="42" fillId="0" borderId="45" xfId="0" applyNumberFormat="1" applyFont="1" applyFill="1" applyBorder="1" applyAlignment="1">
      <alignment horizontal="right"/>
    </xf>
    <xf numFmtId="202" fontId="43" fillId="34" borderId="48" xfId="0" applyNumberFormat="1" applyFont="1" applyFill="1" applyBorder="1" applyAlignment="1">
      <alignment/>
    </xf>
    <xf numFmtId="0" fontId="15" fillId="0" borderId="0" xfId="0" applyFont="1" applyFill="1" applyAlignment="1">
      <alignment/>
    </xf>
    <xf numFmtId="4" fontId="2" fillId="0" borderId="0" xfId="0" applyNumberFormat="1" applyFont="1" applyFill="1" applyAlignment="1">
      <alignment wrapText="1"/>
    </xf>
    <xf numFmtId="0" fontId="31" fillId="0" borderId="0" xfId="0" applyFont="1" applyFill="1" applyAlignment="1">
      <alignment horizontal="center"/>
    </xf>
    <xf numFmtId="0" fontId="15" fillId="0" borderId="56" xfId="0" applyFont="1" applyFill="1" applyBorder="1" applyAlignment="1">
      <alignment horizontal="center"/>
    </xf>
    <xf numFmtId="206" fontId="15" fillId="0" borderId="45" xfId="0" applyNumberFormat="1" applyFont="1" applyFill="1" applyBorder="1" applyAlignment="1">
      <alignment horizontal="center"/>
    </xf>
    <xf numFmtId="206" fontId="15" fillId="0" borderId="51" xfId="0" applyNumberFormat="1" applyFont="1" applyFill="1" applyBorder="1" applyAlignment="1">
      <alignment horizontal="center"/>
    </xf>
    <xf numFmtId="0" fontId="15" fillId="0" borderId="50" xfId="0" applyFont="1" applyFill="1" applyBorder="1" applyAlignment="1">
      <alignment horizontal="center"/>
    </xf>
    <xf numFmtId="206" fontId="15" fillId="0" borderId="50" xfId="0" applyNumberFormat="1" applyFont="1" applyFill="1" applyBorder="1" applyAlignment="1">
      <alignment horizontal="center"/>
    </xf>
    <xf numFmtId="206" fontId="15" fillId="0" borderId="58" xfId="0" applyNumberFormat="1" applyFont="1" applyFill="1" applyBorder="1" applyAlignment="1">
      <alignment horizontal="center"/>
    </xf>
    <xf numFmtId="0" fontId="15" fillId="0" borderId="0" xfId="0" applyFont="1" applyFill="1" applyAlignment="1">
      <alignment horizontal="justify" vertical="center" wrapText="1"/>
    </xf>
    <xf numFmtId="206" fontId="15" fillId="0" borderId="0" xfId="0" applyNumberFormat="1" applyFont="1" applyFill="1" applyAlignment="1">
      <alignment horizontal="center"/>
    </xf>
    <xf numFmtId="0" fontId="15" fillId="0" borderId="0" xfId="0" applyFont="1" applyFill="1" applyAlignment="1">
      <alignment wrapText="1"/>
    </xf>
    <xf numFmtId="0" fontId="2" fillId="0" borderId="67" xfId="0" applyFont="1" applyFill="1" applyBorder="1" applyAlignment="1">
      <alignment horizontal="center"/>
    </xf>
    <xf numFmtId="0" fontId="5" fillId="0" borderId="48" xfId="0" applyFont="1" applyFill="1" applyBorder="1" applyAlignment="1">
      <alignment/>
    </xf>
    <xf numFmtId="0" fontId="15" fillId="0" borderId="46" xfId="0" applyFont="1" applyFill="1" applyBorder="1" applyAlignment="1">
      <alignment/>
    </xf>
    <xf numFmtId="0" fontId="15" fillId="0" borderId="50" xfId="0" applyFont="1" applyFill="1" applyBorder="1" applyAlignment="1">
      <alignment/>
    </xf>
    <xf numFmtId="0" fontId="15" fillId="0" borderId="45" xfId="0" applyFont="1" applyFill="1" applyBorder="1" applyAlignment="1">
      <alignment horizontal="center"/>
    </xf>
    <xf numFmtId="0" fontId="15" fillId="0" borderId="60" xfId="0" applyFont="1" applyFill="1" applyBorder="1" applyAlignment="1">
      <alignment/>
    </xf>
    <xf numFmtId="0" fontId="15" fillId="0" borderId="61" xfId="0" applyFont="1" applyFill="1" applyBorder="1" applyAlignment="1">
      <alignment/>
    </xf>
    <xf numFmtId="0" fontId="15" fillId="0" borderId="51" xfId="0" applyFont="1" applyFill="1" applyBorder="1" applyAlignment="1">
      <alignment horizontal="center"/>
    </xf>
    <xf numFmtId="0" fontId="15" fillId="0" borderId="55" xfId="0" applyFont="1" applyFill="1" applyBorder="1" applyAlignment="1">
      <alignment/>
    </xf>
    <xf numFmtId="0" fontId="15" fillId="0" borderId="62" xfId="0" applyFont="1" applyFill="1" applyBorder="1" applyAlignment="1">
      <alignment horizontal="center"/>
    </xf>
    <xf numFmtId="0" fontId="15" fillId="0" borderId="48" xfId="0" applyFont="1" applyFill="1" applyBorder="1" applyAlignment="1">
      <alignment horizontal="center"/>
    </xf>
    <xf numFmtId="0" fontId="2" fillId="0" borderId="50" xfId="0" applyFont="1" applyFill="1" applyBorder="1" applyAlignment="1">
      <alignment horizontal="center"/>
    </xf>
    <xf numFmtId="0" fontId="15" fillId="0" borderId="58" xfId="0" applyFont="1" applyFill="1" applyBorder="1" applyAlignment="1">
      <alignment horizontal="center"/>
    </xf>
    <xf numFmtId="0" fontId="2" fillId="0" borderId="56" xfId="0" applyFont="1" applyFill="1" applyBorder="1" applyAlignment="1">
      <alignment/>
    </xf>
    <xf numFmtId="0" fontId="2" fillId="0" borderId="50" xfId="0" applyFont="1" applyFill="1" applyBorder="1" applyAlignment="1">
      <alignment/>
    </xf>
    <xf numFmtId="0" fontId="2" fillId="0" borderId="68" xfId="0" applyFont="1" applyFill="1" applyBorder="1" applyAlignment="1">
      <alignment horizontal="center"/>
    </xf>
    <xf numFmtId="0" fontId="15" fillId="0" borderId="32" xfId="0" applyFont="1" applyFill="1" applyBorder="1" applyAlignment="1">
      <alignment horizontal="center"/>
    </xf>
    <xf numFmtId="0" fontId="15" fillId="0" borderId="69" xfId="0" applyFont="1" applyFill="1" applyBorder="1" applyAlignment="1">
      <alignment/>
    </xf>
    <xf numFmtId="0" fontId="15" fillId="0" borderId="70" xfId="0" applyFont="1" applyFill="1" applyBorder="1" applyAlignment="1">
      <alignment/>
    </xf>
    <xf numFmtId="0" fontId="2" fillId="0" borderId="71" xfId="0" applyFont="1" applyFill="1" applyBorder="1" applyAlignment="1">
      <alignment horizontal="center"/>
    </xf>
    <xf numFmtId="0" fontId="2" fillId="0" borderId="69" xfId="0" applyFont="1" applyFill="1" applyBorder="1" applyAlignment="1">
      <alignment horizontal="center"/>
    </xf>
    <xf numFmtId="0" fontId="2" fillId="0" borderId="70" xfId="0" applyFont="1" applyFill="1" applyBorder="1" applyAlignment="1">
      <alignment horizontal="center"/>
    </xf>
    <xf numFmtId="0" fontId="15" fillId="0" borderId="46" xfId="0" applyFont="1" applyFill="1" applyBorder="1" applyAlignment="1">
      <alignment/>
    </xf>
    <xf numFmtId="3" fontId="42" fillId="0" borderId="14" xfId="0" applyNumberFormat="1" applyFont="1" applyFill="1" applyBorder="1" applyAlignment="1">
      <alignment/>
    </xf>
    <xf numFmtId="0" fontId="46" fillId="0" borderId="53" xfId="0" applyFont="1" applyFill="1" applyBorder="1" applyAlignment="1">
      <alignment horizontal="center"/>
    </xf>
    <xf numFmtId="0" fontId="46" fillId="0" borderId="54" xfId="0" applyFont="1" applyFill="1" applyBorder="1" applyAlignment="1">
      <alignment horizontal="center"/>
    </xf>
    <xf numFmtId="0" fontId="46" fillId="0" borderId="55" xfId="0" applyFont="1" applyFill="1" applyBorder="1" applyAlignment="1">
      <alignment horizontal="center"/>
    </xf>
    <xf numFmtId="0" fontId="46" fillId="0" borderId="46" xfId="0" applyFont="1" applyFill="1" applyBorder="1" applyAlignment="1">
      <alignment horizontal="center"/>
    </xf>
    <xf numFmtId="0" fontId="2" fillId="0" borderId="32" xfId="0" applyFont="1" applyFill="1" applyBorder="1" applyAlignment="1">
      <alignment horizontal="center"/>
    </xf>
    <xf numFmtId="202" fontId="42" fillId="0" borderId="62" xfId="0" applyNumberFormat="1" applyFont="1" applyFill="1" applyBorder="1" applyAlignment="1">
      <alignment horizontal="right"/>
    </xf>
    <xf numFmtId="0" fontId="42" fillId="0" borderId="51" xfId="0" applyFont="1" applyFill="1" applyBorder="1" applyAlignment="1">
      <alignment horizontal="left"/>
    </xf>
    <xf numFmtId="4" fontId="42" fillId="0" borderId="28" xfId="0" applyNumberFormat="1" applyFont="1" applyFill="1" applyBorder="1" applyAlignment="1">
      <alignment/>
    </xf>
    <xf numFmtId="202" fontId="43" fillId="0" borderId="0" xfId="0" applyNumberFormat="1" applyFont="1" applyFill="1" applyBorder="1" applyAlignment="1">
      <alignment/>
    </xf>
    <xf numFmtId="4" fontId="42" fillId="0" borderId="26" xfId="0" applyNumberFormat="1" applyFont="1" applyFill="1" applyBorder="1" applyAlignment="1">
      <alignment/>
    </xf>
    <xf numFmtId="4" fontId="42" fillId="0" borderId="12" xfId="0" applyNumberFormat="1" applyFont="1" applyFill="1" applyBorder="1" applyAlignment="1">
      <alignment/>
    </xf>
    <xf numFmtId="0" fontId="42" fillId="0" borderId="0" xfId="0" applyFont="1" applyFill="1" applyBorder="1" applyAlignment="1">
      <alignment wrapText="1"/>
    </xf>
    <xf numFmtId="4" fontId="42" fillId="0" borderId="0" xfId="0" applyNumberFormat="1" applyFont="1" applyFill="1" applyBorder="1" applyAlignment="1">
      <alignment/>
    </xf>
    <xf numFmtId="202" fontId="43" fillId="0" borderId="0" xfId="0" applyNumberFormat="1" applyFont="1" applyFill="1" applyBorder="1" applyAlignment="1">
      <alignment/>
    </xf>
    <xf numFmtId="0" fontId="42" fillId="0" borderId="12" xfId="0" applyFont="1" applyFill="1" applyBorder="1" applyAlignment="1">
      <alignment wrapText="1"/>
    </xf>
    <xf numFmtId="202" fontId="43" fillId="0" borderId="72" xfId="0" applyNumberFormat="1" applyFont="1" applyFill="1" applyBorder="1" applyAlignment="1">
      <alignment/>
    </xf>
    <xf numFmtId="202" fontId="43" fillId="0" borderId="12" xfId="0" applyNumberFormat="1" applyFont="1" applyFill="1" applyBorder="1" applyAlignment="1">
      <alignment/>
    </xf>
    <xf numFmtId="0" fontId="46" fillId="0" borderId="56" xfId="0" applyFont="1" applyFill="1" applyBorder="1" applyAlignment="1">
      <alignment horizontal="center"/>
    </xf>
    <xf numFmtId="202" fontId="49" fillId="0" borderId="0" xfId="0" applyNumberFormat="1" applyFont="1" applyFill="1" applyAlignment="1">
      <alignment/>
    </xf>
    <xf numFmtId="0" fontId="49" fillId="0" borderId="0" xfId="0" applyFont="1" applyFill="1" applyAlignment="1">
      <alignment/>
    </xf>
    <xf numFmtId="0" fontId="46" fillId="0" borderId="62" xfId="0" applyFont="1" applyFill="1" applyBorder="1" applyAlignment="1">
      <alignment horizontal="center"/>
    </xf>
    <xf numFmtId="202" fontId="49" fillId="0" borderId="0" xfId="0" applyNumberFormat="1" applyFont="1" applyFill="1" applyBorder="1" applyAlignment="1">
      <alignment horizontal="right"/>
    </xf>
    <xf numFmtId="202" fontId="49" fillId="0" borderId="0" xfId="0" applyNumberFormat="1" applyFont="1" applyFill="1" applyBorder="1" applyAlignment="1">
      <alignment/>
    </xf>
    <xf numFmtId="0" fontId="46" fillId="0" borderId="73" xfId="0" applyFont="1" applyFill="1" applyBorder="1" applyAlignment="1">
      <alignment horizontal="center"/>
    </xf>
    <xf numFmtId="0" fontId="42" fillId="0" borderId="45" xfId="0" applyFont="1" applyFill="1" applyBorder="1" applyAlignment="1">
      <alignment horizontal="center"/>
    </xf>
    <xf numFmtId="202" fontId="42" fillId="0" borderId="45" xfId="0" applyNumberFormat="1" applyFont="1" applyFill="1" applyBorder="1" applyAlignment="1">
      <alignment wrapText="1"/>
    </xf>
    <xf numFmtId="0" fontId="42" fillId="0" borderId="45" xfId="0" applyFont="1" applyFill="1" applyBorder="1" applyAlignment="1">
      <alignment horizontal="left" wrapText="1"/>
    </xf>
    <xf numFmtId="0" fontId="42" fillId="0" borderId="45" xfId="0" applyFont="1" applyFill="1" applyBorder="1" applyAlignment="1">
      <alignment horizontal="left"/>
    </xf>
    <xf numFmtId="0" fontId="46" fillId="0" borderId="74" xfId="0" applyFont="1" applyFill="1" applyBorder="1" applyAlignment="1">
      <alignment horizontal="center"/>
    </xf>
    <xf numFmtId="0" fontId="46" fillId="0" borderId="62" xfId="0" applyFont="1" applyFill="1" applyBorder="1" applyAlignment="1">
      <alignment/>
    </xf>
    <xf numFmtId="0" fontId="14" fillId="0" borderId="45" xfId="0" applyFont="1" applyFill="1" applyBorder="1" applyAlignment="1">
      <alignment horizontal="center"/>
    </xf>
    <xf numFmtId="0" fontId="14" fillId="0" borderId="50" xfId="0" applyFont="1" applyFill="1" applyBorder="1" applyAlignment="1">
      <alignment horizontal="center"/>
    </xf>
    <xf numFmtId="0" fontId="10" fillId="0" borderId="50" xfId="0" applyFont="1" applyFill="1" applyBorder="1" applyAlignment="1">
      <alignment horizontal="center"/>
    </xf>
    <xf numFmtId="0" fontId="10" fillId="0" borderId="50" xfId="0" applyFont="1" applyFill="1" applyBorder="1" applyAlignment="1">
      <alignment/>
    </xf>
    <xf numFmtId="4" fontId="42" fillId="0" borderId="49" xfId="0" applyNumberFormat="1" applyFont="1" applyFill="1" applyBorder="1" applyAlignment="1">
      <alignment/>
    </xf>
    <xf numFmtId="0" fontId="14" fillId="0" borderId="51" xfId="0" applyFont="1" applyFill="1" applyBorder="1" applyAlignment="1">
      <alignment horizontal="center"/>
    </xf>
    <xf numFmtId="202" fontId="43" fillId="0" borderId="50" xfId="0" applyNumberFormat="1" applyFont="1" applyFill="1" applyBorder="1" applyAlignment="1">
      <alignment wrapText="1"/>
    </xf>
    <xf numFmtId="202" fontId="42" fillId="0" borderId="51" xfId="0" applyNumberFormat="1" applyFont="1" applyFill="1" applyBorder="1" applyAlignment="1">
      <alignment wrapText="1"/>
    </xf>
    <xf numFmtId="0" fontId="42" fillId="0" borderId="51" xfId="0" applyFont="1" applyFill="1" applyBorder="1" applyAlignment="1">
      <alignment horizontal="left" wrapText="1"/>
    </xf>
    <xf numFmtId="0" fontId="14" fillId="0" borderId="58" xfId="0" applyFont="1" applyFill="1" applyBorder="1" applyAlignment="1">
      <alignment horizontal="center"/>
    </xf>
    <xf numFmtId="202" fontId="42" fillId="0" borderId="58" xfId="0" applyNumberFormat="1" applyFont="1" applyFill="1" applyBorder="1" applyAlignment="1">
      <alignment/>
    </xf>
    <xf numFmtId="4" fontId="43" fillId="34" borderId="49" xfId="0" applyNumberFormat="1" applyFont="1" applyFill="1" applyBorder="1" applyAlignment="1">
      <alignment/>
    </xf>
    <xf numFmtId="0" fontId="14" fillId="0" borderId="69" xfId="0" applyFont="1" applyFill="1" applyBorder="1" applyAlignment="1">
      <alignment/>
    </xf>
    <xf numFmtId="0" fontId="14" fillId="0" borderId="70" xfId="0" applyFont="1" applyFill="1" applyBorder="1" applyAlignment="1">
      <alignment/>
    </xf>
    <xf numFmtId="0" fontId="10" fillId="0" borderId="54" xfId="0" applyFont="1" applyFill="1" applyBorder="1" applyAlignment="1">
      <alignment horizontal="center"/>
    </xf>
    <xf numFmtId="0" fontId="10" fillId="0" borderId="69" xfId="0" applyFont="1" applyFill="1" applyBorder="1" applyAlignment="1">
      <alignment horizontal="center"/>
    </xf>
    <xf numFmtId="0" fontId="14" fillId="0" borderId="70" xfId="0" applyFont="1" applyFill="1" applyBorder="1" applyAlignment="1">
      <alignment horizontal="center"/>
    </xf>
    <xf numFmtId="0" fontId="43" fillId="0" borderId="60" xfId="0" applyFont="1" applyFill="1" applyBorder="1" applyAlignment="1">
      <alignment/>
    </xf>
    <xf numFmtId="0" fontId="10" fillId="0" borderId="71" xfId="0" applyFont="1" applyFill="1" applyBorder="1" applyAlignment="1">
      <alignment horizontal="center"/>
    </xf>
    <xf numFmtId="205" fontId="47" fillId="0" borderId="66" xfId="0" applyNumberFormat="1" applyFont="1" applyFill="1" applyBorder="1" applyAlignment="1">
      <alignment horizontal="center"/>
    </xf>
    <xf numFmtId="205" fontId="5" fillId="0" borderId="50" xfId="0" applyNumberFormat="1" applyFont="1" applyFill="1" applyBorder="1" applyAlignment="1">
      <alignment horizontal="center"/>
    </xf>
    <xf numFmtId="4" fontId="42" fillId="0" borderId="45" xfId="0" applyNumberFormat="1" applyFont="1" applyFill="1" applyBorder="1" applyAlignment="1">
      <alignment horizontal="right"/>
    </xf>
    <xf numFmtId="0" fontId="43" fillId="0" borderId="50" xfId="0" applyFont="1" applyFill="1" applyBorder="1" applyAlignment="1">
      <alignment horizontal="center"/>
    </xf>
    <xf numFmtId="0" fontId="42" fillId="0" borderId="62" xfId="0" applyFont="1" applyFill="1" applyBorder="1" applyAlignment="1">
      <alignment horizontal="center"/>
    </xf>
    <xf numFmtId="0" fontId="42" fillId="0" borderId="62" xfId="0" applyFont="1" applyFill="1" applyBorder="1" applyAlignment="1">
      <alignment horizontal="left"/>
    </xf>
    <xf numFmtId="202" fontId="42" fillId="0" borderId="62" xfId="0" applyNumberFormat="1" applyFont="1" applyFill="1" applyBorder="1" applyAlignment="1">
      <alignment/>
    </xf>
    <xf numFmtId="4" fontId="42" fillId="0" borderId="62" xfId="0" applyNumberFormat="1" applyFont="1" applyFill="1" applyBorder="1" applyAlignment="1">
      <alignment horizontal="right"/>
    </xf>
    <xf numFmtId="206" fontId="15" fillId="0" borderId="62" xfId="0" applyNumberFormat="1" applyFont="1" applyFill="1" applyBorder="1" applyAlignment="1">
      <alignment horizontal="center"/>
    </xf>
    <xf numFmtId="202" fontId="43" fillId="34" borderId="46" xfId="0" applyNumberFormat="1" applyFont="1" applyFill="1" applyBorder="1" applyAlignment="1">
      <alignment/>
    </xf>
    <xf numFmtId="4" fontId="42" fillId="0" borderId="45" xfId="0" applyNumberFormat="1" applyFont="1" applyFill="1" applyBorder="1" applyAlignment="1">
      <alignment/>
    </xf>
    <xf numFmtId="4" fontId="42" fillId="0" borderId="58" xfId="0" applyNumberFormat="1" applyFont="1" applyFill="1" applyBorder="1" applyAlignment="1">
      <alignment/>
    </xf>
    <xf numFmtId="206" fontId="14" fillId="0" borderId="45" xfId="0" applyNumberFormat="1" applyFont="1" applyFill="1" applyBorder="1" applyAlignment="1">
      <alignment horizontal="center"/>
    </xf>
    <xf numFmtId="206" fontId="14" fillId="0" borderId="58" xfId="0" applyNumberFormat="1" applyFont="1" applyFill="1" applyBorder="1" applyAlignment="1">
      <alignment horizontal="center"/>
    </xf>
    <xf numFmtId="202" fontId="43" fillId="35" borderId="48" xfId="0" applyNumberFormat="1" applyFont="1" applyFill="1" applyBorder="1" applyAlignment="1">
      <alignment/>
    </xf>
    <xf numFmtId="206" fontId="14" fillId="0" borderId="51" xfId="0" applyNumberFormat="1" applyFont="1" applyFill="1" applyBorder="1" applyAlignment="1">
      <alignment horizontal="center"/>
    </xf>
    <xf numFmtId="206" fontId="14" fillId="0" borderId="50" xfId="0" applyNumberFormat="1" applyFont="1" applyFill="1" applyBorder="1" applyAlignment="1">
      <alignment horizontal="center"/>
    </xf>
    <xf numFmtId="4" fontId="43" fillId="0" borderId="50" xfId="0" applyNumberFormat="1" applyFont="1" applyFill="1" applyBorder="1" applyAlignment="1">
      <alignment/>
    </xf>
    <xf numFmtId="4" fontId="42" fillId="0" borderId="51" xfId="0" applyNumberFormat="1" applyFont="1" applyFill="1" applyBorder="1" applyAlignment="1">
      <alignment/>
    </xf>
    <xf numFmtId="0" fontId="42" fillId="0" borderId="51" xfId="0" applyFont="1" applyFill="1" applyBorder="1" applyAlignment="1">
      <alignment horizontal="center"/>
    </xf>
    <xf numFmtId="206" fontId="2" fillId="0" borderId="50" xfId="0" applyNumberFormat="1" applyFont="1" applyFill="1" applyBorder="1" applyAlignment="1">
      <alignment horizontal="center"/>
    </xf>
    <xf numFmtId="4" fontId="43" fillId="0" borderId="50" xfId="0" applyNumberFormat="1" applyFont="1" applyFill="1" applyBorder="1" applyAlignment="1">
      <alignment horizontal="right"/>
    </xf>
    <xf numFmtId="4" fontId="42" fillId="0" borderId="51" xfId="0" applyNumberFormat="1" applyFont="1" applyFill="1" applyBorder="1" applyAlignment="1">
      <alignment horizontal="right"/>
    </xf>
    <xf numFmtId="4" fontId="43" fillId="34" borderId="47" xfId="0" applyNumberFormat="1" applyFont="1" applyFill="1" applyBorder="1" applyAlignment="1">
      <alignment/>
    </xf>
    <xf numFmtId="4" fontId="43" fillId="35" borderId="49" xfId="0" applyNumberFormat="1" applyFont="1" applyFill="1" applyBorder="1" applyAlignment="1">
      <alignment/>
    </xf>
    <xf numFmtId="0" fontId="42" fillId="0" borderId="58" xfId="0" applyFont="1" applyFill="1" applyBorder="1" applyAlignment="1">
      <alignment wrapText="1"/>
    </xf>
    <xf numFmtId="0" fontId="43" fillId="0" borderId="56" xfId="0" applyFont="1" applyFill="1" applyBorder="1" applyAlignment="1">
      <alignment horizontal="center"/>
    </xf>
    <xf numFmtId="0" fontId="48" fillId="0" borderId="48" xfId="0" applyFont="1" applyFill="1" applyBorder="1" applyAlignment="1">
      <alignment horizontal="center" wrapText="1"/>
    </xf>
    <xf numFmtId="0" fontId="42" fillId="0" borderId="58" xfId="0" applyFont="1" applyFill="1" applyBorder="1" applyAlignment="1">
      <alignment horizontal="left"/>
    </xf>
    <xf numFmtId="4" fontId="42" fillId="0" borderId="58" xfId="0" applyNumberFormat="1" applyFont="1" applyFill="1" applyBorder="1" applyAlignment="1">
      <alignment/>
    </xf>
    <xf numFmtId="206" fontId="10" fillId="0" borderId="50" xfId="0" applyNumberFormat="1" applyFont="1" applyFill="1" applyBorder="1" applyAlignment="1">
      <alignment horizontal="center"/>
    </xf>
    <xf numFmtId="0" fontId="42" fillId="0" borderId="50" xfId="0" applyFont="1" applyFill="1" applyBorder="1" applyAlignment="1">
      <alignment/>
    </xf>
    <xf numFmtId="202" fontId="42" fillId="0" borderId="50" xfId="0" applyNumberFormat="1" applyFont="1" applyFill="1" applyBorder="1" applyAlignment="1">
      <alignment/>
    </xf>
    <xf numFmtId="0" fontId="10" fillId="0" borderId="70" xfId="0" applyFont="1" applyFill="1" applyBorder="1" applyAlignment="1">
      <alignment horizontal="center"/>
    </xf>
    <xf numFmtId="0" fontId="14" fillId="0" borderId="68" xfId="0" applyFont="1" applyFill="1" applyBorder="1" applyAlignment="1">
      <alignment horizontal="center"/>
    </xf>
    <xf numFmtId="0" fontId="10" fillId="0" borderId="68" xfId="0" applyFont="1" applyFill="1" applyBorder="1" applyAlignment="1">
      <alignment horizontal="center"/>
    </xf>
    <xf numFmtId="202" fontId="43" fillId="0" borderId="68" xfId="0" applyNumberFormat="1" applyFont="1" applyFill="1" applyBorder="1" applyAlignment="1">
      <alignment/>
    </xf>
    <xf numFmtId="4" fontId="10" fillId="0" borderId="75" xfId="0" applyNumberFormat="1" applyFont="1" applyFill="1" applyBorder="1" applyAlignment="1">
      <alignment/>
    </xf>
    <xf numFmtId="4" fontId="10" fillId="0" borderId="57" xfId="0" applyNumberFormat="1" applyFont="1" applyFill="1" applyBorder="1" applyAlignment="1">
      <alignment/>
    </xf>
    <xf numFmtId="4" fontId="10" fillId="34" borderId="49" xfId="0" applyNumberFormat="1" applyFont="1" applyFill="1" applyBorder="1" applyAlignment="1">
      <alignment/>
    </xf>
    <xf numFmtId="4" fontId="43" fillId="0" borderId="75" xfId="0" applyNumberFormat="1" applyFont="1" applyFill="1" applyBorder="1" applyAlignment="1">
      <alignment/>
    </xf>
    <xf numFmtId="4" fontId="43" fillId="0" borderId="76" xfId="0" applyNumberFormat="1" applyFont="1" applyFill="1" applyBorder="1" applyAlignment="1">
      <alignment/>
    </xf>
    <xf numFmtId="4" fontId="43" fillId="0" borderId="47" xfId="0" applyNumberFormat="1" applyFont="1" applyFill="1" applyBorder="1" applyAlignment="1">
      <alignment/>
    </xf>
    <xf numFmtId="0" fontId="5" fillId="0" borderId="55" xfId="0" applyFont="1" applyFill="1" applyBorder="1" applyAlignment="1">
      <alignment horizontal="center"/>
    </xf>
    <xf numFmtId="0" fontId="43" fillId="0" borderId="46" xfId="0" applyFont="1" applyFill="1" applyBorder="1" applyAlignment="1">
      <alignment horizontal="center"/>
    </xf>
    <xf numFmtId="0" fontId="50" fillId="0" borderId="60" xfId="0" applyFont="1" applyFill="1" applyBorder="1" applyAlignment="1">
      <alignment horizontal="center"/>
    </xf>
    <xf numFmtId="4" fontId="43" fillId="0" borderId="14" xfId="0" applyNumberFormat="1" applyFont="1" applyFill="1" applyBorder="1" applyAlignment="1">
      <alignment/>
    </xf>
    <xf numFmtId="0" fontId="2" fillId="0" borderId="60" xfId="0" applyFont="1" applyFill="1" applyBorder="1" applyAlignment="1">
      <alignment horizontal="center"/>
    </xf>
    <xf numFmtId="0" fontId="43" fillId="0" borderId="50" xfId="0" applyFont="1" applyFill="1" applyBorder="1" applyAlignment="1">
      <alignment horizontal="center" wrapText="1"/>
    </xf>
    <xf numFmtId="0" fontId="2" fillId="0" borderId="77" xfId="0" applyFont="1" applyFill="1" applyBorder="1" applyAlignment="1">
      <alignment horizontal="center"/>
    </xf>
    <xf numFmtId="0" fontId="2" fillId="0" borderId="61" xfId="0" applyFont="1" applyFill="1" applyBorder="1" applyAlignment="1">
      <alignment horizontal="center"/>
    </xf>
    <xf numFmtId="0" fontId="2" fillId="34" borderId="55" xfId="0" applyFont="1" applyFill="1" applyBorder="1" applyAlignment="1">
      <alignment horizontal="center"/>
    </xf>
    <xf numFmtId="4" fontId="43" fillId="34" borderId="46" xfId="0" applyNumberFormat="1" applyFont="1" applyFill="1" applyBorder="1" applyAlignment="1">
      <alignment/>
    </xf>
    <xf numFmtId="4" fontId="1" fillId="0" borderId="14" xfId="0" applyNumberFormat="1"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center" wrapText="1"/>
    </xf>
    <xf numFmtId="0" fontId="14" fillId="0" borderId="0" xfId="0" applyFont="1" applyFill="1" applyBorder="1" applyAlignment="1">
      <alignment wrapText="1"/>
    </xf>
    <xf numFmtId="0" fontId="10" fillId="0" borderId="56" xfId="0" applyFont="1" applyFill="1" applyBorder="1" applyAlignment="1">
      <alignment horizontal="center"/>
    </xf>
    <xf numFmtId="0" fontId="10" fillId="0" borderId="50" xfId="0" applyFont="1" applyFill="1" applyBorder="1" applyAlignment="1">
      <alignment horizontal="center" wrapText="1"/>
    </xf>
    <xf numFmtId="204" fontId="43" fillId="0" borderId="78" xfId="0" applyNumberFormat="1" applyFont="1" applyFill="1" applyBorder="1" applyAlignment="1">
      <alignment horizontal="center"/>
    </xf>
    <xf numFmtId="0" fontId="43" fillId="0" borderId="79" xfId="0" applyFont="1" applyFill="1" applyBorder="1" applyAlignment="1">
      <alignment wrapText="1"/>
    </xf>
    <xf numFmtId="204" fontId="43" fillId="0" borderId="67" xfId="0" applyNumberFormat="1" applyFont="1" applyFill="1" applyBorder="1" applyAlignment="1">
      <alignment horizontal="center"/>
    </xf>
    <xf numFmtId="0" fontId="10" fillId="0" borderId="0" xfId="0" applyFont="1" applyFill="1" applyBorder="1" applyAlignment="1">
      <alignment horizontal="center" wrapText="1"/>
    </xf>
    <xf numFmtId="0" fontId="2" fillId="0" borderId="0" xfId="0" applyFont="1" applyFill="1" applyBorder="1" applyAlignment="1">
      <alignment horizontal="center" wrapText="1"/>
    </xf>
    <xf numFmtId="204" fontId="47" fillId="0" borderId="67" xfId="0" applyNumberFormat="1" applyFont="1" applyFill="1" applyBorder="1" applyAlignment="1">
      <alignment horizontal="center"/>
    </xf>
    <xf numFmtId="0" fontId="47" fillId="0" borderId="79" xfId="0" applyFont="1" applyFill="1" applyBorder="1" applyAlignment="1">
      <alignment wrapText="1"/>
    </xf>
    <xf numFmtId="204" fontId="47" fillId="0" borderId="78" xfId="0" applyNumberFormat="1" applyFont="1" applyFill="1" applyBorder="1" applyAlignment="1">
      <alignment horizontal="center"/>
    </xf>
    <xf numFmtId="202" fontId="0" fillId="0" borderId="0" xfId="0" applyNumberFormat="1" applyFont="1" applyFill="1" applyAlignment="1">
      <alignment horizontal="left"/>
    </xf>
    <xf numFmtId="0" fontId="10" fillId="0" borderId="26" xfId="0" applyFont="1" applyFill="1" applyBorder="1" applyAlignment="1">
      <alignment horizontal="center" wrapText="1"/>
    </xf>
    <xf numFmtId="0" fontId="2" fillId="0" borderId="26" xfId="0" applyFont="1" applyFill="1" applyBorder="1" applyAlignment="1">
      <alignment horizontal="center" wrapText="1"/>
    </xf>
    <xf numFmtId="0" fontId="47" fillId="0" borderId="48" xfId="0" applyFont="1" applyFill="1" applyBorder="1" applyAlignment="1">
      <alignment horizontal="center" wrapText="1"/>
    </xf>
    <xf numFmtId="0" fontId="47" fillId="0" borderId="48" xfId="0" applyFont="1" applyFill="1" applyBorder="1" applyAlignment="1">
      <alignment wrapText="1"/>
    </xf>
    <xf numFmtId="0" fontId="43" fillId="0" borderId="0" xfId="0" applyFont="1" applyFill="1" applyBorder="1" applyAlignment="1">
      <alignment horizontal="center" wrapText="1"/>
    </xf>
    <xf numFmtId="0" fontId="43" fillId="0" borderId="0" xfId="0" applyFont="1" applyFill="1" applyBorder="1" applyAlignment="1">
      <alignment wrapText="1"/>
    </xf>
    <xf numFmtId="202" fontId="0" fillId="0" borderId="0" xfId="0" applyNumberFormat="1" applyFont="1" applyFill="1" applyAlignment="1">
      <alignment horizontal="right"/>
    </xf>
    <xf numFmtId="0" fontId="43" fillId="0" borderId="68" xfId="0" applyFont="1" applyFill="1" applyBorder="1" applyAlignment="1">
      <alignment horizontal="center"/>
    </xf>
    <xf numFmtId="0" fontId="43" fillId="0" borderId="14" xfId="0" applyFont="1" applyFill="1" applyBorder="1" applyAlignment="1">
      <alignment horizontal="center" wrapText="1"/>
    </xf>
    <xf numFmtId="202" fontId="0" fillId="0" borderId="14" xfId="0" applyNumberFormat="1" applyFont="1" applyFill="1" applyBorder="1" applyAlignment="1">
      <alignment/>
    </xf>
    <xf numFmtId="0" fontId="43" fillId="0" borderId="12" xfId="0" applyFont="1" applyFill="1" applyBorder="1" applyAlignment="1">
      <alignment horizontal="center" wrapText="1"/>
    </xf>
    <xf numFmtId="202" fontId="47" fillId="0" borderId="46" xfId="0" applyNumberFormat="1" applyFont="1" applyFill="1" applyBorder="1" applyAlignment="1">
      <alignment/>
    </xf>
    <xf numFmtId="0" fontId="0" fillId="0" borderId="0" xfId="0" applyFont="1" applyFill="1" applyAlignment="1">
      <alignment/>
    </xf>
    <xf numFmtId="0" fontId="10" fillId="0" borderId="0" xfId="0" applyFont="1" applyFill="1" applyAlignment="1">
      <alignment vertical="center"/>
    </xf>
    <xf numFmtId="0" fontId="2" fillId="0" borderId="0" xfId="0" applyFont="1" applyFill="1" applyAlignment="1">
      <alignment vertical="center"/>
    </xf>
    <xf numFmtId="202" fontId="14" fillId="0" borderId="51" xfId="0" applyNumberFormat="1" applyFont="1" applyFill="1" applyBorder="1" applyAlignment="1">
      <alignment horizontal="right"/>
    </xf>
    <xf numFmtId="0" fontId="15" fillId="0" borderId="68" xfId="0" applyFont="1" applyFill="1" applyBorder="1" applyAlignment="1">
      <alignment horizontal="center"/>
    </xf>
    <xf numFmtId="202" fontId="10" fillId="0" borderId="68" xfId="0" applyNumberFormat="1" applyFont="1" applyFill="1" applyBorder="1" applyAlignment="1">
      <alignment/>
    </xf>
    <xf numFmtId="4" fontId="10" fillId="0" borderId="76" xfId="0" applyNumberFormat="1" applyFont="1" applyFill="1" applyBorder="1" applyAlignment="1">
      <alignment/>
    </xf>
    <xf numFmtId="0" fontId="10" fillId="34" borderId="67" xfId="0" applyFont="1" applyFill="1" applyBorder="1" applyAlignment="1">
      <alignment horizontal="center"/>
    </xf>
    <xf numFmtId="0" fontId="43" fillId="0" borderId="69" xfId="0" applyFont="1" applyFill="1" applyBorder="1" applyAlignment="1">
      <alignment horizontal="center"/>
    </xf>
    <xf numFmtId="0" fontId="43" fillId="0" borderId="61" xfId="0" applyFont="1" applyFill="1" applyBorder="1" applyAlignment="1">
      <alignment/>
    </xf>
    <xf numFmtId="205" fontId="42" fillId="0" borderId="60" xfId="0" applyNumberFormat="1" applyFont="1" applyFill="1" applyBorder="1" applyAlignment="1">
      <alignment/>
    </xf>
    <xf numFmtId="0" fontId="14" fillId="0" borderId="70" xfId="0" applyFont="1" applyFill="1" applyBorder="1" applyAlignment="1">
      <alignment/>
    </xf>
    <xf numFmtId="0" fontId="10" fillId="0" borderId="69" xfId="0" applyFont="1" applyFill="1" applyBorder="1" applyAlignment="1">
      <alignment/>
    </xf>
    <xf numFmtId="0" fontId="42" fillId="0" borderId="70" xfId="0" applyFont="1" applyFill="1" applyBorder="1" applyAlignment="1">
      <alignment/>
    </xf>
    <xf numFmtId="0" fontId="43" fillId="0" borderId="70" xfId="0" applyFont="1" applyFill="1" applyBorder="1" applyAlignment="1">
      <alignment horizontal="center"/>
    </xf>
    <xf numFmtId="0" fontId="42" fillId="0" borderId="55" xfId="0" applyFont="1" applyFill="1" applyBorder="1" applyAlignment="1">
      <alignment/>
    </xf>
    <xf numFmtId="0" fontId="42" fillId="0" borderId="46" xfId="0" applyFont="1" applyFill="1" applyBorder="1" applyAlignment="1">
      <alignment/>
    </xf>
    <xf numFmtId="0" fontId="42" fillId="0" borderId="46" xfId="0" applyFont="1" applyFill="1" applyBorder="1" applyAlignment="1">
      <alignment/>
    </xf>
    <xf numFmtId="0" fontId="14" fillId="0" borderId="69" xfId="0" applyFont="1" applyFill="1" applyBorder="1" applyAlignment="1">
      <alignment/>
    </xf>
    <xf numFmtId="0" fontId="42" fillId="0" borderId="69" xfId="0" applyFont="1" applyFill="1" applyBorder="1" applyAlignment="1">
      <alignment/>
    </xf>
    <xf numFmtId="0" fontId="43" fillId="0" borderId="55" xfId="0" applyFont="1" applyFill="1" applyBorder="1" applyAlignment="1">
      <alignment/>
    </xf>
    <xf numFmtId="0" fontId="14" fillId="0" borderId="46" xfId="0" applyFont="1" applyFill="1" applyBorder="1" applyAlignment="1">
      <alignment/>
    </xf>
    <xf numFmtId="0" fontId="48" fillId="0" borderId="48" xfId="0" applyFont="1" applyFill="1" applyBorder="1" applyAlignment="1">
      <alignment wrapText="1"/>
    </xf>
    <xf numFmtId="0" fontId="42" fillId="0" borderId="61" xfId="0" applyFont="1" applyFill="1" applyBorder="1" applyAlignment="1">
      <alignment/>
    </xf>
    <xf numFmtId="3" fontId="42" fillId="0" borderId="60" xfId="0" applyNumberFormat="1" applyFont="1" applyFill="1" applyBorder="1" applyAlignment="1">
      <alignment/>
    </xf>
    <xf numFmtId="0" fontId="42" fillId="0" borderId="70" xfId="0" applyFont="1" applyFill="1" applyBorder="1" applyAlignment="1">
      <alignment horizontal="left"/>
    </xf>
    <xf numFmtId="214" fontId="41" fillId="0" borderId="0" xfId="0" applyNumberFormat="1" applyFont="1" applyFill="1" applyAlignment="1">
      <alignment/>
    </xf>
    <xf numFmtId="0" fontId="2" fillId="0" borderId="66" xfId="0" applyFont="1" applyFill="1" applyBorder="1" applyAlignment="1">
      <alignment horizontal="center"/>
    </xf>
    <xf numFmtId="0" fontId="14" fillId="0" borderId="69" xfId="0" applyFont="1" applyFill="1" applyBorder="1" applyAlignment="1">
      <alignment horizontal="center"/>
    </xf>
    <xf numFmtId="0" fontId="47" fillId="0" borderId="80" xfId="0" applyFont="1" applyFill="1" applyBorder="1" applyAlignment="1">
      <alignment vertical="center"/>
    </xf>
    <xf numFmtId="0" fontId="47" fillId="0" borderId="79" xfId="0" applyFont="1" applyFill="1" applyBorder="1" applyAlignment="1">
      <alignment vertical="center"/>
    </xf>
    <xf numFmtId="0" fontId="47" fillId="0" borderId="81" xfId="0" applyFont="1" applyFill="1" applyBorder="1" applyAlignment="1">
      <alignment vertical="center"/>
    </xf>
    <xf numFmtId="0" fontId="47" fillId="0" borderId="48" xfId="0" applyFont="1" applyFill="1" applyBorder="1" applyAlignment="1">
      <alignment vertical="center"/>
    </xf>
    <xf numFmtId="4" fontId="42" fillId="0" borderId="49" xfId="0" applyNumberFormat="1" applyFont="1" applyFill="1" applyBorder="1" applyAlignment="1">
      <alignment vertical="center"/>
    </xf>
    <xf numFmtId="204" fontId="47" fillId="0" borderId="67" xfId="0" applyNumberFormat="1" applyFont="1" applyFill="1" applyBorder="1" applyAlignment="1">
      <alignment horizontal="center" vertical="center"/>
    </xf>
    <xf numFmtId="4" fontId="42" fillId="0" borderId="0" xfId="0" applyNumberFormat="1" applyFont="1" applyFill="1" applyAlignment="1">
      <alignment/>
    </xf>
    <xf numFmtId="0" fontId="43" fillId="0" borderId="50" xfId="0" applyFont="1" applyFill="1" applyBorder="1" applyAlignment="1">
      <alignment horizontal="center" wrapText="1"/>
    </xf>
    <xf numFmtId="0" fontId="42" fillId="0" borderId="50" xfId="0" applyFont="1" applyFill="1" applyBorder="1" applyAlignment="1">
      <alignment wrapText="1"/>
    </xf>
    <xf numFmtId="0" fontId="41" fillId="0" borderId="0" xfId="0" applyFont="1" applyFill="1" applyAlignment="1">
      <alignment horizontal="center" wrapText="1"/>
    </xf>
    <xf numFmtId="0" fontId="44" fillId="0" borderId="0" xfId="0" applyFont="1" applyFill="1" applyAlignment="1">
      <alignment wrapText="1"/>
    </xf>
    <xf numFmtId="0" fontId="46" fillId="0" borderId="75" xfId="0" applyFont="1" applyFill="1" applyBorder="1" applyAlignment="1">
      <alignment horizontal="center" vertical="center" wrapText="1"/>
    </xf>
    <xf numFmtId="0" fontId="46" fillId="0" borderId="63" xfId="0" applyFont="1" applyFill="1" applyBorder="1" applyAlignment="1">
      <alignment horizontal="center" vertical="center" wrapText="1"/>
    </xf>
    <xf numFmtId="0" fontId="43" fillId="34" borderId="67" xfId="0" applyFont="1" applyFill="1" applyBorder="1" applyAlignment="1">
      <alignment horizontal="center" wrapText="1"/>
    </xf>
    <xf numFmtId="0" fontId="42" fillId="34" borderId="48" xfId="0" applyFont="1" applyFill="1" applyBorder="1" applyAlignment="1">
      <alignment wrapText="1"/>
    </xf>
    <xf numFmtId="0" fontId="47" fillId="0" borderId="48" xfId="0" applyFont="1" applyFill="1" applyBorder="1" applyAlignment="1">
      <alignment horizontal="center" wrapText="1"/>
    </xf>
    <xf numFmtId="0" fontId="47" fillId="0" borderId="48" xfId="0" applyFont="1" applyFill="1" applyBorder="1" applyAlignment="1">
      <alignment wrapText="1"/>
    </xf>
    <xf numFmtId="0" fontId="44" fillId="0" borderId="0" xfId="0" applyFont="1" applyFill="1" applyAlignment="1">
      <alignment horizontal="left" wrapText="1"/>
    </xf>
    <xf numFmtId="0" fontId="45" fillId="0" borderId="0" xfId="0" applyFont="1" applyFill="1" applyAlignment="1">
      <alignment horizontal="center" vertical="center" wrapText="1"/>
    </xf>
    <xf numFmtId="0" fontId="45" fillId="0" borderId="0" xfId="0" applyFont="1" applyFill="1" applyAlignment="1">
      <alignment horizontal="center" wrapText="1"/>
    </xf>
    <xf numFmtId="4" fontId="41" fillId="0" borderId="0" xfId="0" applyNumberFormat="1" applyFont="1" applyFill="1" applyAlignment="1">
      <alignment wrapText="1"/>
    </xf>
    <xf numFmtId="0" fontId="43" fillId="35" borderId="67" xfId="0" applyFont="1" applyFill="1" applyBorder="1" applyAlignment="1">
      <alignment horizontal="center" wrapText="1"/>
    </xf>
    <xf numFmtId="0" fontId="42" fillId="35" borderId="48" xfId="0" applyFont="1" applyFill="1" applyBorder="1" applyAlignment="1">
      <alignment wrapText="1"/>
    </xf>
    <xf numFmtId="0" fontId="2" fillId="0" borderId="8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8" fillId="0" borderId="48" xfId="0" applyFont="1" applyFill="1" applyBorder="1" applyAlignment="1">
      <alignment horizontal="center" wrapText="1"/>
    </xf>
    <xf numFmtId="0" fontId="48" fillId="0" borderId="48" xfId="0" applyFont="1" applyFill="1" applyBorder="1" applyAlignment="1">
      <alignment wrapText="1"/>
    </xf>
    <xf numFmtId="0" fontId="43" fillId="35" borderId="48" xfId="0" applyFont="1" applyFill="1" applyBorder="1" applyAlignment="1">
      <alignment wrapText="1"/>
    </xf>
    <xf numFmtId="0" fontId="41" fillId="0" borderId="48" xfId="0" applyFont="1" applyFill="1" applyBorder="1" applyAlignment="1">
      <alignment horizontal="center" wrapText="1"/>
    </xf>
    <xf numFmtId="0" fontId="41" fillId="0" borderId="48" xfId="0" applyFont="1" applyFill="1" applyBorder="1" applyAlignment="1">
      <alignment wrapText="1"/>
    </xf>
    <xf numFmtId="0" fontId="41" fillId="0" borderId="80" xfId="0" applyFont="1" applyFill="1" applyBorder="1" applyAlignment="1">
      <alignment wrapText="1"/>
    </xf>
    <xf numFmtId="0" fontId="43" fillId="34" borderId="48" xfId="0" applyFont="1" applyFill="1" applyBorder="1" applyAlignment="1">
      <alignment wrapText="1"/>
    </xf>
    <xf numFmtId="0" fontId="47" fillId="0" borderId="80" xfId="0" applyFont="1" applyFill="1" applyBorder="1" applyAlignment="1">
      <alignment horizontal="center" wrapText="1"/>
    </xf>
    <xf numFmtId="0" fontId="47" fillId="0" borderId="79" xfId="0" applyFont="1" applyFill="1" applyBorder="1" applyAlignment="1">
      <alignment wrapText="1"/>
    </xf>
    <xf numFmtId="0" fontId="43" fillId="34" borderId="48" xfId="0" applyFont="1" applyFill="1" applyBorder="1" applyAlignment="1">
      <alignment horizontal="center" wrapText="1"/>
    </xf>
    <xf numFmtId="0" fontId="43" fillId="34" borderId="78" xfId="0" applyFont="1" applyFill="1" applyBorder="1" applyAlignment="1">
      <alignment horizontal="center" wrapText="1"/>
    </xf>
    <xf numFmtId="0" fontId="43" fillId="34" borderId="79" xfId="0" applyFont="1" applyFill="1" applyBorder="1" applyAlignment="1">
      <alignment horizontal="center" wrapText="1"/>
    </xf>
    <xf numFmtId="0" fontId="43" fillId="34" borderId="55" xfId="0" applyFont="1" applyFill="1" applyBorder="1" applyAlignment="1">
      <alignment horizontal="center" wrapText="1"/>
    </xf>
    <xf numFmtId="0" fontId="42" fillId="34" borderId="46" xfId="0" applyFont="1" applyFill="1" applyBorder="1" applyAlignment="1">
      <alignment wrapText="1"/>
    </xf>
    <xf numFmtId="0" fontId="47" fillId="0" borderId="79" xfId="0" applyFont="1" applyFill="1" applyBorder="1" applyAlignment="1">
      <alignment horizontal="center" wrapText="1"/>
    </xf>
    <xf numFmtId="0" fontId="47" fillId="0" borderId="64" xfId="0" applyFont="1" applyFill="1" applyBorder="1" applyAlignment="1">
      <alignment horizontal="center" wrapText="1"/>
    </xf>
    <xf numFmtId="0" fontId="2" fillId="0" borderId="75"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43" fillId="0" borderId="51" xfId="0" applyFont="1" applyFill="1" applyBorder="1" applyAlignment="1">
      <alignment horizontal="center" wrapText="1"/>
    </xf>
    <xf numFmtId="0" fontId="42" fillId="0" borderId="51" xfId="0" applyFont="1" applyFill="1" applyBorder="1" applyAlignment="1">
      <alignment wrapText="1"/>
    </xf>
    <xf numFmtId="0" fontId="43" fillId="34" borderId="46" xfId="0" applyFont="1" applyFill="1" applyBorder="1" applyAlignment="1">
      <alignment horizontal="center" wrapText="1"/>
    </xf>
    <xf numFmtId="0" fontId="47" fillId="0" borderId="55" xfId="0" applyFont="1" applyFill="1" applyBorder="1" applyAlignment="1">
      <alignment horizontal="center" wrapText="1"/>
    </xf>
    <xf numFmtId="0" fontId="47" fillId="0" borderId="46" xfId="0" applyFont="1" applyFill="1" applyBorder="1" applyAlignment="1">
      <alignment horizontal="center" wrapText="1"/>
    </xf>
    <xf numFmtId="0" fontId="40" fillId="34" borderId="48" xfId="0" applyFont="1" applyFill="1" applyBorder="1" applyAlignment="1">
      <alignment horizontal="center" wrapText="1"/>
    </xf>
    <xf numFmtId="0" fontId="14" fillId="34" borderId="48" xfId="0" applyFont="1" applyFill="1" applyBorder="1" applyAlignment="1">
      <alignment horizontal="center" wrapText="1"/>
    </xf>
    <xf numFmtId="0" fontId="41" fillId="0" borderId="0" xfId="0" applyFont="1" applyFill="1" applyAlignment="1">
      <alignment horizontal="justify" wrapText="1"/>
    </xf>
    <xf numFmtId="0" fontId="14" fillId="0" borderId="0" xfId="0" applyFont="1" applyFill="1" applyAlignment="1">
      <alignment horizontal="left" vertical="center" wrapText="1"/>
    </xf>
    <xf numFmtId="0" fontId="10" fillId="0" borderId="0" xfId="0" applyFont="1" applyFill="1" applyAlignment="1">
      <alignment horizontal="center" vertical="center" wrapText="1"/>
    </xf>
    <xf numFmtId="0" fontId="2" fillId="0" borderId="0" xfId="0" applyFont="1" applyFill="1" applyAlignment="1">
      <alignment horizontal="center" vertical="center" wrapText="1"/>
    </xf>
    <xf numFmtId="0" fontId="10" fillId="0" borderId="0" xfId="0" applyFont="1" applyFill="1" applyAlignment="1">
      <alignment horizontal="center" wrapText="1"/>
    </xf>
    <xf numFmtId="214" fontId="51" fillId="0" borderId="0" xfId="0" applyNumberFormat="1" applyFont="1" applyFill="1" applyAlignment="1">
      <alignment horizontal="left" wrapText="1"/>
    </xf>
    <xf numFmtId="207" fontId="51" fillId="0" borderId="0" xfId="0" applyNumberFormat="1" applyFont="1" applyFill="1" applyAlignment="1">
      <alignment horizontal="left" wrapText="1"/>
    </xf>
    <xf numFmtId="0" fontId="33" fillId="0" borderId="0" xfId="0" applyFont="1" applyFill="1" applyAlignment="1">
      <alignment horizontal="center" wrapText="1"/>
    </xf>
    <xf numFmtId="0" fontId="32" fillId="0" borderId="0" xfId="0" applyFont="1" applyFill="1" applyAlignment="1">
      <alignment horizontal="justify" wrapText="1"/>
    </xf>
    <xf numFmtId="0" fontId="32" fillId="0" borderId="0" xfId="0" applyFont="1" applyFill="1" applyAlignment="1">
      <alignment wrapText="1"/>
    </xf>
    <xf numFmtId="0" fontId="19" fillId="0" borderId="0" xfId="0" applyFont="1" applyFill="1" applyAlignment="1">
      <alignment wrapText="1"/>
    </xf>
    <xf numFmtId="0" fontId="32" fillId="0" borderId="0" xfId="0" applyFont="1" applyFill="1" applyAlignment="1">
      <alignment horizontal="left" wrapText="1"/>
    </xf>
    <xf numFmtId="0" fontId="34" fillId="0" borderId="0" xfId="0" applyFont="1" applyAlignment="1">
      <alignment wrapText="1"/>
    </xf>
    <xf numFmtId="0" fontId="32" fillId="0" borderId="0" xfId="0" applyFont="1" applyFill="1" applyAlignment="1">
      <alignment horizontal="center" wrapText="1"/>
    </xf>
    <xf numFmtId="0" fontId="6" fillId="0" borderId="36" xfId="0" applyFont="1" applyFill="1" applyBorder="1" applyAlignment="1">
      <alignment horizontal="center" wrapText="1"/>
    </xf>
    <xf numFmtId="0" fontId="15" fillId="0" borderId="35" xfId="0" applyFont="1" applyFill="1" applyBorder="1" applyAlignment="1">
      <alignment wrapText="1"/>
    </xf>
    <xf numFmtId="0" fontId="6" fillId="0" borderId="34" xfId="0" applyFont="1" applyFill="1" applyBorder="1" applyAlignment="1">
      <alignment horizontal="center" wrapText="1"/>
    </xf>
    <xf numFmtId="0" fontId="21" fillId="0" borderId="83" xfId="0" applyFont="1" applyFill="1" applyBorder="1" applyAlignment="1">
      <alignment wrapText="1"/>
    </xf>
    <xf numFmtId="0" fontId="6" fillId="0" borderId="84" xfId="0" applyFont="1" applyFill="1" applyBorder="1" applyAlignment="1">
      <alignment horizontal="center" wrapText="1"/>
    </xf>
    <xf numFmtId="0" fontId="15" fillId="0" borderId="85" xfId="0" applyFont="1" applyFill="1" applyBorder="1" applyAlignment="1">
      <alignment wrapText="1"/>
    </xf>
    <xf numFmtId="0" fontId="18" fillId="0" borderId="84" xfId="0" applyFont="1" applyFill="1" applyBorder="1" applyAlignment="1">
      <alignment horizontal="center" wrapText="1"/>
    </xf>
    <xf numFmtId="0" fontId="14" fillId="0" borderId="85" xfId="0" applyFont="1" applyFill="1" applyBorder="1" applyAlignment="1">
      <alignment horizontal="center" wrapText="1"/>
    </xf>
    <xf numFmtId="0" fontId="21" fillId="0" borderId="35" xfId="0" applyFont="1" applyFill="1" applyBorder="1" applyAlignment="1">
      <alignment horizontal="center" wrapText="1"/>
    </xf>
    <xf numFmtId="0" fontId="21" fillId="0" borderId="35" xfId="0" applyFont="1" applyFill="1" applyBorder="1" applyAlignment="1">
      <alignment wrapText="1"/>
    </xf>
    <xf numFmtId="0" fontId="5" fillId="0" borderId="25" xfId="0" applyFont="1" applyFill="1" applyBorder="1" applyAlignment="1">
      <alignment horizontal="center" wrapText="1"/>
    </xf>
    <xf numFmtId="0" fontId="0" fillId="0" borderId="40" xfId="0" applyFill="1" applyBorder="1" applyAlignment="1">
      <alignment horizontal="center" wrapText="1"/>
    </xf>
    <xf numFmtId="0" fontId="0" fillId="0" borderId="31" xfId="0" applyFill="1" applyBorder="1" applyAlignment="1">
      <alignment horizontal="center" wrapText="1"/>
    </xf>
    <xf numFmtId="0" fontId="0" fillId="0" borderId="20" xfId="0" applyFont="1" applyFill="1" applyBorder="1" applyAlignment="1">
      <alignment wrapText="1"/>
    </xf>
    <xf numFmtId="0" fontId="0" fillId="0" borderId="29" xfId="0" applyFont="1" applyFill="1" applyBorder="1" applyAlignment="1">
      <alignment wrapText="1"/>
    </xf>
    <xf numFmtId="0" fontId="0" fillId="0" borderId="28" xfId="0" applyFont="1" applyFill="1" applyBorder="1" applyAlignment="1">
      <alignment wrapText="1"/>
    </xf>
    <xf numFmtId="0" fontId="21" fillId="0" borderId="83" xfId="0" applyFont="1" applyFill="1" applyBorder="1" applyAlignment="1">
      <alignment horizontal="center" wrapText="1"/>
    </xf>
    <xf numFmtId="0" fontId="33" fillId="0" borderId="0" xfId="0" applyFont="1" applyFill="1" applyAlignment="1">
      <alignment horizontal="justify" wrapText="1"/>
    </xf>
    <xf numFmtId="0" fontId="23" fillId="0" borderId="0" xfId="0" applyFont="1" applyFill="1" applyAlignment="1">
      <alignment horizontal="center" wrapText="1"/>
    </xf>
    <xf numFmtId="0" fontId="24" fillId="0" borderId="0" xfId="0" applyFont="1" applyFill="1" applyAlignment="1">
      <alignment wrapText="1"/>
    </xf>
    <xf numFmtId="0" fontId="25" fillId="0" borderId="0" xfId="0" applyFont="1" applyFill="1" applyAlignment="1">
      <alignment horizontal="center" wrapText="1"/>
    </xf>
    <xf numFmtId="0" fontId="26" fillId="0" borderId="0" xfId="0" applyFont="1" applyFill="1" applyAlignment="1">
      <alignment horizontal="center" wrapText="1"/>
    </xf>
    <xf numFmtId="4" fontId="35" fillId="0" borderId="0" xfId="0" applyNumberFormat="1" applyFont="1" applyFill="1" applyAlignment="1">
      <alignment wrapText="1"/>
    </xf>
    <xf numFmtId="0" fontId="34" fillId="0"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796"/>
  <sheetViews>
    <sheetView tabSelected="1" zoomScale="85" zoomScaleNormal="85" zoomScaleSheetLayoutView="55" zoomScalePageLayoutView="0" workbookViewId="0" topLeftCell="A768">
      <selection activeCell="B780" sqref="B780"/>
    </sheetView>
  </sheetViews>
  <sheetFormatPr defaultColWidth="9.140625" defaultRowHeight="12.75"/>
  <cols>
    <col min="1" max="1" width="6.140625" style="29" customWidth="1"/>
    <col min="2" max="2" width="7.140625" style="137" customWidth="1"/>
    <col min="3" max="3" width="9.00390625" style="84" customWidth="1"/>
    <col min="4" max="4" width="8.7109375" style="84" customWidth="1"/>
    <col min="5" max="5" width="66.140625" style="29" customWidth="1"/>
    <col min="6" max="6" width="24.57421875" style="85" customWidth="1"/>
    <col min="7" max="7" width="24.421875" style="85" customWidth="1"/>
    <col min="8" max="8" width="12.00390625" style="85" customWidth="1"/>
    <col min="9" max="9" width="30.57421875" style="8" customWidth="1"/>
    <col min="10" max="10" width="9.140625" style="29" customWidth="1"/>
    <col min="11" max="11" width="12.7109375" style="29" bestFit="1" customWidth="1"/>
    <col min="12" max="16384" width="9.140625" style="29" customWidth="1"/>
  </cols>
  <sheetData>
    <row r="1" spans="1:9" ht="141" customHeight="1">
      <c r="A1" s="450" t="s">
        <v>274</v>
      </c>
      <c r="B1" s="450"/>
      <c r="C1" s="450"/>
      <c r="D1" s="450"/>
      <c r="E1" s="450"/>
      <c r="F1" s="450"/>
      <c r="G1" s="450"/>
      <c r="H1" s="450"/>
      <c r="I1" s="142"/>
    </row>
    <row r="2" spans="1:9" ht="23.25">
      <c r="A2" s="208"/>
      <c r="E2" s="208"/>
      <c r="F2" s="208"/>
      <c r="G2" s="208"/>
      <c r="H2" s="208"/>
      <c r="I2" s="133"/>
    </row>
    <row r="3" spans="1:9" ht="23.25">
      <c r="A3" s="208"/>
      <c r="E3" s="208"/>
      <c r="F3" s="208"/>
      <c r="G3" s="208"/>
      <c r="H3" s="208"/>
      <c r="I3" s="133"/>
    </row>
    <row r="4" spans="1:9" ht="39.75" customHeight="1">
      <c r="A4" s="208"/>
      <c r="E4" s="208"/>
      <c r="F4" s="208"/>
      <c r="G4" s="208"/>
      <c r="H4" s="208"/>
      <c r="I4" s="133"/>
    </row>
    <row r="5" spans="1:9" ht="18.75" customHeight="1">
      <c r="A5" s="208"/>
      <c r="E5" s="208"/>
      <c r="F5" s="208"/>
      <c r="G5" s="208"/>
      <c r="H5" s="208"/>
      <c r="I5" s="133"/>
    </row>
    <row r="6" spans="1:9" ht="39.75" customHeight="1">
      <c r="A6" s="208"/>
      <c r="E6" s="208"/>
      <c r="F6" s="208"/>
      <c r="G6" s="208"/>
      <c r="H6" s="208"/>
      <c r="I6" s="133"/>
    </row>
    <row r="7" spans="1:9" ht="39" customHeight="1">
      <c r="A7" s="451" t="s">
        <v>261</v>
      </c>
      <c r="B7" s="451"/>
      <c r="C7" s="451"/>
      <c r="D7" s="451"/>
      <c r="E7" s="451"/>
      <c r="F7" s="451"/>
      <c r="G7" s="451"/>
      <c r="H7" s="451"/>
      <c r="I7" s="184"/>
    </row>
    <row r="8" spans="1:9" ht="59.25" customHeight="1">
      <c r="A8" s="452" t="s">
        <v>262</v>
      </c>
      <c r="B8" s="452"/>
      <c r="C8" s="452"/>
      <c r="D8" s="452"/>
      <c r="E8" s="452"/>
      <c r="F8" s="452"/>
      <c r="G8" s="452"/>
      <c r="H8" s="452"/>
      <c r="I8" s="185"/>
    </row>
    <row r="9" spans="1:9" ht="43.5" customHeight="1">
      <c r="A9" s="208"/>
      <c r="E9" s="208"/>
      <c r="F9" s="208"/>
      <c r="G9" s="208"/>
      <c r="H9" s="208"/>
      <c r="I9" s="48"/>
    </row>
    <row r="10" spans="1:9" ht="23.25">
      <c r="A10" s="208"/>
      <c r="E10" s="208"/>
      <c r="F10" s="208"/>
      <c r="G10" s="208"/>
      <c r="H10" s="208"/>
      <c r="I10" s="48"/>
    </row>
    <row r="11" spans="1:9" ht="27.75" customHeight="1">
      <c r="A11" s="442" t="s">
        <v>142</v>
      </c>
      <c r="B11" s="442"/>
      <c r="C11" s="442"/>
      <c r="D11" s="442"/>
      <c r="E11" s="208"/>
      <c r="F11" s="208"/>
      <c r="G11" s="208"/>
      <c r="H11" s="208"/>
      <c r="I11" s="61"/>
    </row>
    <row r="12" spans="1:9" ht="23.25">
      <c r="A12" s="208"/>
      <c r="E12" s="208"/>
      <c r="F12" s="208"/>
      <c r="G12" s="208"/>
      <c r="H12" s="208"/>
      <c r="I12" s="61"/>
    </row>
    <row r="13" spans="1:9" ht="38.25" customHeight="1">
      <c r="A13" s="442" t="s">
        <v>38</v>
      </c>
      <c r="B13" s="442"/>
      <c r="C13" s="442"/>
      <c r="D13" s="442"/>
      <c r="E13" s="442"/>
      <c r="F13" s="442"/>
      <c r="G13" s="442"/>
      <c r="H13" s="442"/>
      <c r="I13" s="142"/>
    </row>
    <row r="14" spans="1:9" ht="15.75" customHeight="1">
      <c r="A14" s="208"/>
      <c r="E14" s="208"/>
      <c r="F14" s="208"/>
      <c r="G14" s="208"/>
      <c r="H14" s="208"/>
      <c r="I14" s="61"/>
    </row>
    <row r="15" spans="1:9" ht="49.5" customHeight="1">
      <c r="A15" s="209" t="s">
        <v>267</v>
      </c>
      <c r="B15" s="238"/>
      <c r="C15" s="238"/>
      <c r="D15" s="238"/>
      <c r="E15" s="209"/>
      <c r="F15" s="209"/>
      <c r="G15" s="209"/>
      <c r="H15" s="209"/>
      <c r="I15" s="142"/>
    </row>
    <row r="16" spans="1:9" ht="15.75" customHeight="1">
      <c r="A16" s="453"/>
      <c r="B16" s="453"/>
      <c r="C16" s="443"/>
      <c r="D16" s="183"/>
      <c r="E16" s="208"/>
      <c r="F16" s="208"/>
      <c r="G16" s="208"/>
      <c r="H16" s="208"/>
      <c r="I16" s="61"/>
    </row>
    <row r="17" spans="1:9" ht="49.5" customHeight="1">
      <c r="A17" s="209" t="s">
        <v>268</v>
      </c>
      <c r="B17" s="238"/>
      <c r="C17" s="488">
        <f>G69</f>
        <v>51006369.72</v>
      </c>
      <c r="D17" s="488"/>
      <c r="E17" s="488"/>
      <c r="F17" s="209"/>
      <c r="G17" s="209"/>
      <c r="H17" s="209"/>
      <c r="I17" s="142"/>
    </row>
    <row r="18" spans="1:9" ht="51.75" customHeight="1">
      <c r="A18" s="209" t="s">
        <v>269</v>
      </c>
      <c r="B18" s="238"/>
      <c r="C18" s="489">
        <f>G135</f>
        <v>44274220.760000005</v>
      </c>
      <c r="D18" s="489"/>
      <c r="E18" s="489"/>
      <c r="F18" s="209"/>
      <c r="G18" s="209"/>
      <c r="H18" s="209"/>
      <c r="I18" s="142"/>
    </row>
    <row r="19" spans="1:9" ht="37.5" customHeight="1">
      <c r="A19" s="209" t="s">
        <v>270</v>
      </c>
      <c r="B19" s="238"/>
      <c r="C19" s="238"/>
      <c r="D19" s="238"/>
      <c r="E19" s="209"/>
      <c r="F19" s="430">
        <f>C17-C18</f>
        <v>6732148.959999993</v>
      </c>
      <c r="G19" s="209"/>
      <c r="H19" s="209"/>
      <c r="I19" s="142"/>
    </row>
    <row r="20" spans="1:9" ht="37.5" customHeight="1">
      <c r="A20" s="209"/>
      <c r="B20" s="238"/>
      <c r="C20" s="238"/>
      <c r="D20" s="238"/>
      <c r="E20" s="209"/>
      <c r="F20" s="209"/>
      <c r="G20" s="209"/>
      <c r="H20" s="209"/>
      <c r="I20" s="142"/>
    </row>
    <row r="21" spans="1:9" ht="54.75" customHeight="1">
      <c r="A21" s="442" t="s">
        <v>39</v>
      </c>
      <c r="B21" s="442"/>
      <c r="C21" s="442"/>
      <c r="D21" s="442"/>
      <c r="E21" s="442"/>
      <c r="F21" s="442"/>
      <c r="G21" s="442"/>
      <c r="H21" s="442"/>
      <c r="I21" s="142"/>
    </row>
    <row r="22" spans="1:9" ht="30.75" customHeight="1">
      <c r="A22" s="210"/>
      <c r="B22" s="239"/>
      <c r="C22" s="249"/>
      <c r="D22" s="183"/>
      <c r="E22" s="208"/>
      <c r="F22" s="208"/>
      <c r="G22" s="208"/>
      <c r="H22" s="208"/>
      <c r="I22" s="61"/>
    </row>
    <row r="23" spans="1:9" ht="72" customHeight="1">
      <c r="A23" s="450" t="s">
        <v>273</v>
      </c>
      <c r="B23" s="450"/>
      <c r="C23" s="450"/>
      <c r="D23" s="450"/>
      <c r="E23" s="450"/>
      <c r="F23" s="450"/>
      <c r="G23" s="450"/>
      <c r="H23" s="450"/>
      <c r="I23" s="142"/>
    </row>
    <row r="24" spans="1:11" ht="27.75" customHeight="1">
      <c r="A24" s="483"/>
      <c r="B24" s="483"/>
      <c r="C24" s="483"/>
      <c r="D24" s="483"/>
      <c r="E24" s="483"/>
      <c r="F24" s="211"/>
      <c r="G24" s="211"/>
      <c r="H24" s="211"/>
      <c r="I24" s="134"/>
      <c r="K24" s="8"/>
    </row>
    <row r="25" spans="1:9" ht="19.5" customHeight="1">
      <c r="A25" s="208"/>
      <c r="E25" s="208"/>
      <c r="F25" s="208"/>
      <c r="G25" s="208"/>
      <c r="H25" s="208"/>
      <c r="I25" s="61"/>
    </row>
    <row r="26" spans="1:9" ht="51" customHeight="1">
      <c r="A26" s="442" t="s">
        <v>171</v>
      </c>
      <c r="B26" s="442"/>
      <c r="C26" s="442"/>
      <c r="D26" s="442"/>
      <c r="E26" s="442"/>
      <c r="F26" s="442"/>
      <c r="G26" s="442"/>
      <c r="H26" s="442"/>
      <c r="I26" s="142"/>
    </row>
    <row r="27" spans="1:9" ht="26.25" customHeight="1">
      <c r="A27" s="212"/>
      <c r="B27" s="238"/>
      <c r="C27" s="238"/>
      <c r="D27" s="238"/>
      <c r="E27" s="209"/>
      <c r="F27" s="209"/>
      <c r="G27" s="209"/>
      <c r="H27" s="209"/>
      <c r="I27" s="142"/>
    </row>
    <row r="28" spans="1:9" ht="66" customHeight="1">
      <c r="A28" s="443" t="s">
        <v>266</v>
      </c>
      <c r="B28" s="443"/>
      <c r="C28" s="443"/>
      <c r="D28" s="443"/>
      <c r="E28" s="443"/>
      <c r="F28" s="443"/>
      <c r="G28" s="443"/>
      <c r="H28" s="443"/>
      <c r="I28" s="142"/>
    </row>
    <row r="29" spans="1:9" ht="26.25" customHeight="1">
      <c r="A29" s="208"/>
      <c r="E29" s="208"/>
      <c r="F29" s="208"/>
      <c r="G29" s="208"/>
      <c r="H29" s="208"/>
      <c r="I29" s="52"/>
    </row>
    <row r="30" spans="1:9" ht="26.25" customHeight="1">
      <c r="A30" s="50"/>
      <c r="B30" s="240"/>
      <c r="C30" s="55"/>
      <c r="D30" s="55"/>
      <c r="E30" s="50"/>
      <c r="F30" s="50"/>
      <c r="G30" s="50"/>
      <c r="H30" s="50"/>
      <c r="I30" s="52"/>
    </row>
    <row r="31" spans="1:9" ht="26.25" customHeight="1">
      <c r="A31" s="50"/>
      <c r="B31" s="240"/>
      <c r="C31" s="55"/>
      <c r="D31" s="55"/>
      <c r="E31" s="50"/>
      <c r="F31" s="50"/>
      <c r="G31" s="50"/>
      <c r="H31" s="50"/>
      <c r="I31" s="52"/>
    </row>
    <row r="32" spans="1:9" ht="26.25" customHeight="1">
      <c r="A32" s="50"/>
      <c r="B32" s="240"/>
      <c r="C32" s="55"/>
      <c r="D32" s="55"/>
      <c r="E32" s="50"/>
      <c r="F32" s="50"/>
      <c r="G32" s="50"/>
      <c r="H32" s="50"/>
      <c r="I32" s="52"/>
    </row>
    <row r="33" spans="1:9" ht="26.25" customHeight="1">
      <c r="A33" s="50"/>
      <c r="B33" s="240"/>
      <c r="C33" s="55"/>
      <c r="D33" s="55"/>
      <c r="E33" s="50"/>
      <c r="F33" s="50"/>
      <c r="G33" s="50"/>
      <c r="H33" s="50"/>
      <c r="I33" s="52"/>
    </row>
    <row r="34" spans="1:9" ht="23.25" customHeight="1" thickBot="1">
      <c r="A34" s="50"/>
      <c r="B34" s="240"/>
      <c r="C34" s="55"/>
      <c r="D34" s="55"/>
      <c r="E34" s="50"/>
      <c r="F34" s="50"/>
      <c r="G34" s="50"/>
      <c r="H34" s="50"/>
      <c r="I34" s="52"/>
    </row>
    <row r="35" spans="1:9" s="84" customFormat="1" ht="20.25" customHeight="1">
      <c r="A35" s="143"/>
      <c r="B35" s="144"/>
      <c r="C35" s="163" t="s">
        <v>139</v>
      </c>
      <c r="D35" s="164" t="s">
        <v>139</v>
      </c>
      <c r="E35" s="164" t="s">
        <v>59</v>
      </c>
      <c r="F35" s="164" t="s">
        <v>64</v>
      </c>
      <c r="G35" s="164" t="s">
        <v>264</v>
      </c>
      <c r="H35" s="474" t="s">
        <v>263</v>
      </c>
      <c r="I35" s="147"/>
    </row>
    <row r="36" spans="1:9" s="84" customFormat="1" ht="19.5" customHeight="1" thickBot="1">
      <c r="A36" s="145"/>
      <c r="B36" s="144"/>
      <c r="C36" s="165" t="s">
        <v>61</v>
      </c>
      <c r="D36" s="166" t="s">
        <v>61</v>
      </c>
      <c r="E36" s="166"/>
      <c r="F36" s="167">
        <v>2013</v>
      </c>
      <c r="G36" s="167">
        <v>2013</v>
      </c>
      <c r="H36" s="475"/>
      <c r="I36" s="138"/>
    </row>
    <row r="37" spans="1:9" s="82" customFormat="1" ht="29.25" customHeight="1" thickBot="1">
      <c r="A37" s="146"/>
      <c r="B37" s="181"/>
      <c r="C37" s="250">
        <v>7</v>
      </c>
      <c r="D37" s="251"/>
      <c r="E37" s="214" t="s">
        <v>65</v>
      </c>
      <c r="F37" s="154"/>
      <c r="G37" s="154"/>
      <c r="H37" s="155"/>
      <c r="I37" s="133"/>
    </row>
    <row r="38" spans="1:9" s="82" customFormat="1" ht="27" customHeight="1" thickBot="1">
      <c r="A38" s="146"/>
      <c r="B38" s="181"/>
      <c r="C38" s="366">
        <v>71</v>
      </c>
      <c r="D38" s="252"/>
      <c r="E38" s="367" t="s">
        <v>147</v>
      </c>
      <c r="F38" s="152"/>
      <c r="G38" s="152"/>
      <c r="H38" s="153"/>
      <c r="I38" s="133"/>
    </row>
    <row r="39" spans="1:9" s="188" customFormat="1" ht="28.5" customHeight="1">
      <c r="A39" s="186"/>
      <c r="B39" s="181"/>
      <c r="C39" s="368">
        <v>711</v>
      </c>
      <c r="D39" s="253"/>
      <c r="E39" s="326" t="s">
        <v>66</v>
      </c>
      <c r="F39" s="340">
        <f>F40+F41+F42+F43</f>
        <v>21200000</v>
      </c>
      <c r="G39" s="340">
        <f>G40+G41+G42+G43</f>
        <v>24399514.04</v>
      </c>
      <c r="H39" s="187">
        <f>G39/F39*100</f>
        <v>115.09204735849056</v>
      </c>
      <c r="I39" s="369"/>
    </row>
    <row r="40" spans="1:9" s="188" customFormat="1" ht="42" customHeight="1">
      <c r="A40" s="186"/>
      <c r="B40" s="181"/>
      <c r="C40" s="370"/>
      <c r="D40" s="254">
        <v>71111</v>
      </c>
      <c r="E40" s="189" t="s">
        <v>71</v>
      </c>
      <c r="F40" s="190">
        <v>6600000</v>
      </c>
      <c r="G40" s="190">
        <v>6655059.08</v>
      </c>
      <c r="H40" s="191">
        <f>G40/F40*100</f>
        <v>100.83422848484848</v>
      </c>
      <c r="I40" s="369"/>
    </row>
    <row r="41" spans="1:9" s="188" customFormat="1" ht="36.75" customHeight="1">
      <c r="A41" s="186"/>
      <c r="B41" s="181"/>
      <c r="C41" s="255"/>
      <c r="D41" s="254">
        <v>71131</v>
      </c>
      <c r="E41" s="193" t="s">
        <v>72</v>
      </c>
      <c r="F41" s="194">
        <v>5500000</v>
      </c>
      <c r="G41" s="194">
        <v>6424857.59</v>
      </c>
      <c r="H41" s="191">
        <f aca="true" t="shared" si="0" ref="H41:H69">G41/F41*100</f>
        <v>116.81559254545455</v>
      </c>
      <c r="I41" s="369"/>
    </row>
    <row r="42" spans="1:9" s="188" customFormat="1" ht="36.75" customHeight="1">
      <c r="A42" s="186"/>
      <c r="B42" s="181"/>
      <c r="C42" s="255"/>
      <c r="D42" s="254">
        <v>71132</v>
      </c>
      <c r="E42" s="193" t="s">
        <v>170</v>
      </c>
      <c r="F42" s="194">
        <v>1600000</v>
      </c>
      <c r="G42" s="194">
        <v>2266943.65</v>
      </c>
      <c r="H42" s="191">
        <f t="shared" si="0"/>
        <v>141.683978125</v>
      </c>
      <c r="I42" s="369"/>
    </row>
    <row r="43" spans="1:9" s="188" customFormat="1" ht="36.75" customHeight="1">
      <c r="A43" s="186"/>
      <c r="B43" s="181"/>
      <c r="C43" s="256"/>
      <c r="D43" s="257">
        <v>71175</v>
      </c>
      <c r="E43" s="196" t="s">
        <v>73</v>
      </c>
      <c r="F43" s="197">
        <v>7500000</v>
      </c>
      <c r="G43" s="197">
        <v>9052653.72</v>
      </c>
      <c r="H43" s="198">
        <f t="shared" si="0"/>
        <v>120.70204960000001</v>
      </c>
      <c r="I43" s="369"/>
    </row>
    <row r="44" spans="1:9" s="188" customFormat="1" ht="25.5" customHeight="1">
      <c r="A44" s="186"/>
      <c r="B44" s="181"/>
      <c r="C44" s="431">
        <v>713</v>
      </c>
      <c r="D44" s="440" t="s">
        <v>77</v>
      </c>
      <c r="E44" s="441"/>
      <c r="F44" s="199">
        <f>SUM(F45:F46)</f>
        <v>1800000</v>
      </c>
      <c r="G44" s="199">
        <f>SUM(G45:G46)</f>
        <v>2305015</v>
      </c>
      <c r="H44" s="187">
        <f t="shared" si="0"/>
        <v>128.05638888888888</v>
      </c>
      <c r="I44" s="369"/>
    </row>
    <row r="45" spans="1:9" s="188" customFormat="1" ht="36.75" customHeight="1">
      <c r="A45" s="186"/>
      <c r="B45" s="181"/>
      <c r="C45" s="255"/>
      <c r="D45" s="254">
        <v>71312</v>
      </c>
      <c r="E45" s="193" t="s">
        <v>75</v>
      </c>
      <c r="F45" s="190">
        <v>550000</v>
      </c>
      <c r="G45" s="190">
        <v>529429.23</v>
      </c>
      <c r="H45" s="191">
        <f t="shared" si="0"/>
        <v>96.25986</v>
      </c>
      <c r="I45" s="369"/>
    </row>
    <row r="46" spans="1:9" s="188" customFormat="1" ht="36.75" customHeight="1">
      <c r="A46" s="186"/>
      <c r="B46" s="181"/>
      <c r="C46" s="256"/>
      <c r="D46" s="257">
        <v>71351</v>
      </c>
      <c r="E46" s="196" t="s">
        <v>76</v>
      </c>
      <c r="F46" s="200">
        <v>1250000</v>
      </c>
      <c r="G46" s="200">
        <v>1775585.77</v>
      </c>
      <c r="H46" s="198">
        <f t="shared" si="0"/>
        <v>142.0468616</v>
      </c>
      <c r="I46" s="369"/>
    </row>
    <row r="47" spans="1:9" s="188" customFormat="1" ht="30.75" customHeight="1">
      <c r="A47" s="186"/>
      <c r="B47" s="181"/>
      <c r="C47" s="431">
        <v>714</v>
      </c>
      <c r="D47" s="440" t="s">
        <v>78</v>
      </c>
      <c r="E47" s="441"/>
      <c r="F47" s="199">
        <f>SUM(F48:F52)</f>
        <v>10600000</v>
      </c>
      <c r="G47" s="199">
        <f>SUM(G48:G52)</f>
        <v>12260064.100000001</v>
      </c>
      <c r="H47" s="187">
        <f t="shared" si="0"/>
        <v>115.66098207547171</v>
      </c>
      <c r="I47" s="369"/>
    </row>
    <row r="48" spans="1:9" s="188" customFormat="1" ht="42" customHeight="1">
      <c r="A48" s="186"/>
      <c r="B48" s="181"/>
      <c r="C48" s="255"/>
      <c r="D48" s="254">
        <v>71410</v>
      </c>
      <c r="E48" s="201" t="s">
        <v>216</v>
      </c>
      <c r="F48" s="190">
        <v>500000</v>
      </c>
      <c r="G48" s="190">
        <v>316135.71</v>
      </c>
      <c r="H48" s="191">
        <f t="shared" si="0"/>
        <v>63.227142</v>
      </c>
      <c r="I48" s="369"/>
    </row>
    <row r="49" spans="1:9" s="188" customFormat="1" ht="30.75" customHeight="1">
      <c r="A49" s="186"/>
      <c r="B49" s="181"/>
      <c r="C49" s="255"/>
      <c r="D49" s="254">
        <v>71420</v>
      </c>
      <c r="E49" s="201" t="s">
        <v>221</v>
      </c>
      <c r="F49" s="190">
        <v>150000</v>
      </c>
      <c r="G49" s="190">
        <v>188397.75</v>
      </c>
      <c r="H49" s="191">
        <f t="shared" si="0"/>
        <v>125.59849999999999</v>
      </c>
      <c r="I49" s="369"/>
    </row>
    <row r="50" spans="1:9" s="188" customFormat="1" ht="42" customHeight="1">
      <c r="A50" s="186"/>
      <c r="B50" s="181"/>
      <c r="C50" s="255"/>
      <c r="D50" s="254">
        <v>71460</v>
      </c>
      <c r="E50" s="201" t="s">
        <v>192</v>
      </c>
      <c r="F50" s="190">
        <v>8500000</v>
      </c>
      <c r="G50" s="190">
        <v>10224869.56</v>
      </c>
      <c r="H50" s="191">
        <f t="shared" si="0"/>
        <v>120.29258305882354</v>
      </c>
      <c r="I50" s="369"/>
    </row>
    <row r="51" spans="1:9" s="188" customFormat="1" ht="42" customHeight="1">
      <c r="A51" s="186"/>
      <c r="B51" s="181"/>
      <c r="C51" s="255"/>
      <c r="D51" s="254">
        <v>71470</v>
      </c>
      <c r="E51" s="201" t="s">
        <v>217</v>
      </c>
      <c r="F51" s="190">
        <v>900000</v>
      </c>
      <c r="G51" s="190">
        <v>987073.79</v>
      </c>
      <c r="H51" s="191">
        <f t="shared" si="0"/>
        <v>109.67486555555557</v>
      </c>
      <c r="I51" s="369"/>
    </row>
    <row r="52" spans="1:9" s="188" customFormat="1" ht="33.75" customHeight="1">
      <c r="A52" s="186"/>
      <c r="B52" s="181"/>
      <c r="C52" s="256"/>
      <c r="D52" s="257">
        <v>71480</v>
      </c>
      <c r="E52" s="196" t="s">
        <v>206</v>
      </c>
      <c r="F52" s="200">
        <v>550000</v>
      </c>
      <c r="G52" s="200">
        <v>543587.29</v>
      </c>
      <c r="H52" s="198">
        <f t="shared" si="0"/>
        <v>98.83405272727273</v>
      </c>
      <c r="I52" s="369"/>
    </row>
    <row r="53" spans="1:9" s="188" customFormat="1" ht="33.75" customHeight="1">
      <c r="A53" s="186"/>
      <c r="B53" s="181"/>
      <c r="C53" s="431">
        <v>715</v>
      </c>
      <c r="D53" s="440" t="s">
        <v>120</v>
      </c>
      <c r="E53" s="441"/>
      <c r="F53" s="199">
        <f>SUM(F54:F58)</f>
        <v>2770000</v>
      </c>
      <c r="G53" s="199">
        <f>SUM(G54:G58)</f>
        <v>2162346.79</v>
      </c>
      <c r="H53" s="187">
        <f t="shared" si="0"/>
        <v>78.06306101083032</v>
      </c>
      <c r="I53" s="369"/>
    </row>
    <row r="54" spans="1:9" s="188" customFormat="1" ht="42" customHeight="1">
      <c r="A54" s="186"/>
      <c r="B54" s="181"/>
      <c r="C54" s="255"/>
      <c r="D54" s="254">
        <v>71523</v>
      </c>
      <c r="E54" s="201" t="s">
        <v>74</v>
      </c>
      <c r="F54" s="194">
        <v>210000</v>
      </c>
      <c r="G54" s="194">
        <v>255999.08</v>
      </c>
      <c r="H54" s="191">
        <f t="shared" si="0"/>
        <v>121.9043238095238</v>
      </c>
      <c r="I54" s="369"/>
    </row>
    <row r="55" spans="1:9" s="188" customFormat="1" ht="42" customHeight="1">
      <c r="A55" s="186"/>
      <c r="B55" s="181"/>
      <c r="C55" s="255"/>
      <c r="D55" s="254">
        <v>71525</v>
      </c>
      <c r="E55" s="201" t="s">
        <v>119</v>
      </c>
      <c r="F55" s="194">
        <v>10000</v>
      </c>
      <c r="G55" s="194">
        <v>62487.26</v>
      </c>
      <c r="H55" s="191">
        <f t="shared" si="0"/>
        <v>624.8726</v>
      </c>
      <c r="I55" s="369"/>
    </row>
    <row r="56" spans="1:9" s="188" customFormat="1" ht="63.75" customHeight="1">
      <c r="A56" s="186"/>
      <c r="B56" s="181"/>
      <c r="C56" s="255"/>
      <c r="D56" s="254">
        <v>71531</v>
      </c>
      <c r="E56" s="201" t="s">
        <v>51</v>
      </c>
      <c r="F56" s="194">
        <v>500000</v>
      </c>
      <c r="G56" s="194">
        <v>320819.63</v>
      </c>
      <c r="H56" s="191">
        <f t="shared" si="0"/>
        <v>64.163926</v>
      </c>
      <c r="I56" s="369"/>
    </row>
    <row r="57" spans="1:9" s="188" customFormat="1" ht="35.25" customHeight="1">
      <c r="A57" s="186"/>
      <c r="B57" s="181"/>
      <c r="C57" s="255"/>
      <c r="D57" s="254">
        <v>71532</v>
      </c>
      <c r="E57" s="201" t="s">
        <v>166</v>
      </c>
      <c r="F57" s="194">
        <v>1350000</v>
      </c>
      <c r="G57" s="194">
        <v>1247079.64</v>
      </c>
      <c r="H57" s="191">
        <f t="shared" si="0"/>
        <v>92.37626962962963</v>
      </c>
      <c r="I57" s="369"/>
    </row>
    <row r="58" spans="1:9" s="188" customFormat="1" ht="36.75" customHeight="1">
      <c r="A58" s="186"/>
      <c r="B58" s="181"/>
      <c r="C58" s="256"/>
      <c r="D58" s="257">
        <v>71554</v>
      </c>
      <c r="E58" s="196" t="s">
        <v>121</v>
      </c>
      <c r="F58" s="197">
        <v>700000</v>
      </c>
      <c r="G58" s="197">
        <v>275961.18</v>
      </c>
      <c r="H58" s="198">
        <f t="shared" si="0"/>
        <v>39.423025714285714</v>
      </c>
      <c r="I58" s="369"/>
    </row>
    <row r="59" spans="1:9" s="188" customFormat="1" ht="35.25" customHeight="1">
      <c r="A59" s="186"/>
      <c r="B59" s="181"/>
      <c r="C59" s="372">
        <v>72</v>
      </c>
      <c r="D59" s="476" t="s">
        <v>118</v>
      </c>
      <c r="E59" s="477"/>
      <c r="F59" s="196"/>
      <c r="G59" s="196"/>
      <c r="H59" s="198"/>
      <c r="I59" s="369"/>
    </row>
    <row r="60" spans="1:9" s="188" customFormat="1" ht="42" customHeight="1">
      <c r="A60" s="186"/>
      <c r="B60" s="181"/>
      <c r="C60" s="370">
        <v>721</v>
      </c>
      <c r="D60" s="440" t="s">
        <v>122</v>
      </c>
      <c r="E60" s="441"/>
      <c r="F60" s="199">
        <f>SUM(F61)</f>
        <v>6000000</v>
      </c>
      <c r="G60" s="199">
        <f>SUM(G61)</f>
        <v>4758320.63</v>
      </c>
      <c r="H60" s="187">
        <f t="shared" si="0"/>
        <v>79.30534383333332</v>
      </c>
      <c r="I60" s="369"/>
    </row>
    <row r="61" spans="1:9" s="188" customFormat="1" ht="42" customHeight="1">
      <c r="A61" s="186"/>
      <c r="B61" s="181"/>
      <c r="C61" s="256"/>
      <c r="D61" s="257">
        <v>72112</v>
      </c>
      <c r="E61" s="202" t="s">
        <v>50</v>
      </c>
      <c r="F61" s="197">
        <v>6000000</v>
      </c>
      <c r="G61" s="197">
        <v>4758320.63</v>
      </c>
      <c r="H61" s="198">
        <f t="shared" si="0"/>
        <v>79.30534383333332</v>
      </c>
      <c r="I61" s="369"/>
    </row>
    <row r="62" spans="1:9" s="188" customFormat="1" ht="33.75" customHeight="1">
      <c r="A62" s="186"/>
      <c r="B62" s="181"/>
      <c r="C62" s="370">
        <v>73</v>
      </c>
      <c r="D62" s="440" t="s">
        <v>45</v>
      </c>
      <c r="E62" s="441"/>
      <c r="F62" s="199">
        <f>SUM(F63)</f>
        <v>800000</v>
      </c>
      <c r="G62" s="199">
        <f>SUM(G63)</f>
        <v>2370873.07</v>
      </c>
      <c r="H62" s="187">
        <f t="shared" si="0"/>
        <v>296.35913374999996</v>
      </c>
      <c r="I62" s="369"/>
    </row>
    <row r="63" spans="1:9" s="188" customFormat="1" ht="36.75" customHeight="1">
      <c r="A63" s="186"/>
      <c r="B63" s="181"/>
      <c r="C63" s="373">
        <v>732</v>
      </c>
      <c r="D63" s="257">
        <v>73211</v>
      </c>
      <c r="E63" s="202" t="s">
        <v>124</v>
      </c>
      <c r="F63" s="197">
        <v>800000</v>
      </c>
      <c r="G63" s="197">
        <v>2370873.07</v>
      </c>
      <c r="H63" s="198">
        <f t="shared" si="0"/>
        <v>296.35913374999996</v>
      </c>
      <c r="I63" s="369"/>
    </row>
    <row r="64" spans="1:9" s="188" customFormat="1" ht="36.75" customHeight="1">
      <c r="A64" s="186"/>
      <c r="B64" s="181"/>
      <c r="C64" s="372">
        <v>74</v>
      </c>
      <c r="D64" s="476" t="s">
        <v>123</v>
      </c>
      <c r="E64" s="477"/>
      <c r="F64" s="196"/>
      <c r="G64" s="196"/>
      <c r="H64" s="198"/>
      <c r="I64" s="369"/>
    </row>
    <row r="65" spans="1:9" s="188" customFormat="1" ht="33.75" customHeight="1">
      <c r="A65" s="186"/>
      <c r="B65" s="181"/>
      <c r="C65" s="370">
        <v>741</v>
      </c>
      <c r="D65" s="440" t="s">
        <v>272</v>
      </c>
      <c r="E65" s="441"/>
      <c r="F65" s="203">
        <f>F66</f>
        <v>0</v>
      </c>
      <c r="G65" s="203">
        <f>G66</f>
        <v>40000</v>
      </c>
      <c r="H65" s="187">
        <v>0</v>
      </c>
      <c r="I65" s="369"/>
    </row>
    <row r="66" spans="1:9" s="188" customFormat="1" ht="42" customHeight="1">
      <c r="A66" s="186"/>
      <c r="B66" s="181"/>
      <c r="C66" s="255"/>
      <c r="D66" s="254">
        <v>74122</v>
      </c>
      <c r="E66" s="193" t="s">
        <v>271</v>
      </c>
      <c r="F66" s="194">
        <v>0</v>
      </c>
      <c r="G66" s="194">
        <v>40000</v>
      </c>
      <c r="H66" s="191">
        <v>0</v>
      </c>
      <c r="I66" s="369"/>
    </row>
    <row r="67" spans="1:9" s="188" customFormat="1" ht="30" customHeight="1">
      <c r="A67" s="186"/>
      <c r="B67" s="181"/>
      <c r="C67" s="370">
        <v>742</v>
      </c>
      <c r="D67" s="440" t="s">
        <v>117</v>
      </c>
      <c r="E67" s="441"/>
      <c r="F67" s="203">
        <f>F68</f>
        <v>4300000</v>
      </c>
      <c r="G67" s="203">
        <f>G68</f>
        <v>2710236.09</v>
      </c>
      <c r="H67" s="187">
        <f t="shared" si="0"/>
        <v>63.02874627906977</v>
      </c>
      <c r="I67" s="369"/>
    </row>
    <row r="68" spans="1:9" s="188" customFormat="1" ht="31.5" customHeight="1" thickBot="1">
      <c r="A68" s="186"/>
      <c r="B68" s="181"/>
      <c r="C68" s="258"/>
      <c r="D68" s="259">
        <v>74211</v>
      </c>
      <c r="E68" s="205" t="s">
        <v>49</v>
      </c>
      <c r="F68" s="206">
        <v>4300000</v>
      </c>
      <c r="G68" s="206">
        <v>2710236.09</v>
      </c>
      <c r="H68" s="207">
        <f>G68/F68*100</f>
        <v>63.02874627906977</v>
      </c>
      <c r="I68" s="369"/>
    </row>
    <row r="69" spans="1:9" s="82" customFormat="1" ht="39.75" customHeight="1" thickBot="1">
      <c r="A69" s="146"/>
      <c r="B69" s="181"/>
      <c r="C69" s="374">
        <v>7</v>
      </c>
      <c r="D69" s="478" t="s">
        <v>125</v>
      </c>
      <c r="E69" s="471"/>
      <c r="F69" s="375">
        <f>F67+F60+F53+F47+F44+F62+F39+F65</f>
        <v>47470000</v>
      </c>
      <c r="G69" s="375">
        <f>G67+G60+G53+G47+G44+G62+G39+G65</f>
        <v>51006369.72</v>
      </c>
      <c r="H69" s="346">
        <f t="shared" si="0"/>
        <v>107.44969395407627</v>
      </c>
      <c r="I69" s="376"/>
    </row>
    <row r="70" spans="1:9" s="82" customFormat="1" ht="15" customHeight="1">
      <c r="A70" s="377"/>
      <c r="B70" s="181"/>
      <c r="C70" s="378"/>
      <c r="D70" s="379"/>
      <c r="E70" s="380"/>
      <c r="F70" s="90"/>
      <c r="G70" s="90"/>
      <c r="H70" s="90"/>
      <c r="I70" s="136"/>
    </row>
    <row r="71" spans="1:9" s="82" customFormat="1" ht="15" customHeight="1" thickBot="1">
      <c r="A71" s="377"/>
      <c r="B71" s="181"/>
      <c r="C71" s="378"/>
      <c r="D71" s="379"/>
      <c r="E71" s="380"/>
      <c r="F71" s="90"/>
      <c r="G71" s="90"/>
      <c r="H71" s="90"/>
      <c r="I71" s="136"/>
    </row>
    <row r="72" spans="1:9" s="82" customFormat="1" ht="15.75">
      <c r="A72" s="17"/>
      <c r="B72" s="144"/>
      <c r="C72" s="163" t="s">
        <v>139</v>
      </c>
      <c r="D72" s="164" t="s">
        <v>139</v>
      </c>
      <c r="E72" s="164" t="s">
        <v>59</v>
      </c>
      <c r="F72" s="164" t="s">
        <v>64</v>
      </c>
      <c r="G72" s="164" t="s">
        <v>264</v>
      </c>
      <c r="H72" s="456" t="s">
        <v>263</v>
      </c>
      <c r="I72" s="133"/>
    </row>
    <row r="73" spans="1:9" s="82" customFormat="1" ht="16.5" thickBot="1">
      <c r="A73" s="2"/>
      <c r="B73" s="144"/>
      <c r="C73" s="213" t="s">
        <v>61</v>
      </c>
      <c r="D73" s="167" t="s">
        <v>61</v>
      </c>
      <c r="E73" s="166"/>
      <c r="F73" s="167">
        <v>2013</v>
      </c>
      <c r="G73" s="167">
        <v>2013</v>
      </c>
      <c r="H73" s="457"/>
      <c r="I73" s="133"/>
    </row>
    <row r="74" spans="1:9" s="82" customFormat="1" ht="22.5" customHeight="1" thickBot="1">
      <c r="A74" s="377"/>
      <c r="B74" s="181"/>
      <c r="C74" s="250"/>
      <c r="D74" s="260"/>
      <c r="E74" s="214" t="s">
        <v>79</v>
      </c>
      <c r="F74" s="215"/>
      <c r="G74" s="215"/>
      <c r="H74" s="216"/>
      <c r="I74" s="133"/>
    </row>
    <row r="75" spans="1:9" s="84" customFormat="1" ht="18.75" customHeight="1">
      <c r="A75" s="180"/>
      <c r="B75" s="181"/>
      <c r="C75" s="163">
        <v>411</v>
      </c>
      <c r="D75" s="241"/>
      <c r="E75" s="381" t="s">
        <v>0</v>
      </c>
      <c r="F75" s="168">
        <f>F76+F77+F78+F79+F80</f>
        <v>9220640</v>
      </c>
      <c r="G75" s="168">
        <f>G76+G77+G78+G79+G80</f>
        <v>8359197.739999998</v>
      </c>
      <c r="H75" s="360">
        <f aca="true" t="shared" si="1" ref="H75:H135">G75/F75*100</f>
        <v>90.6574569661108</v>
      </c>
      <c r="I75" s="138"/>
    </row>
    <row r="76" spans="1:9" s="84" customFormat="1" ht="18.75" customHeight="1">
      <c r="A76" s="180"/>
      <c r="B76" s="181"/>
      <c r="C76" s="370"/>
      <c r="D76" s="254">
        <v>4111</v>
      </c>
      <c r="E76" s="149" t="s">
        <v>91</v>
      </c>
      <c r="F76" s="150">
        <f aca="true" t="shared" si="2" ref="F76:G80">F142+F166+F188+F206+F235+F285+F303+F326+F349+F373+F397+F423+F444+F470+F490+F515+F535+F559+F577+F601+F622+F648+F674+F700+F725+F748</f>
        <v>5422400</v>
      </c>
      <c r="G76" s="150">
        <f t="shared" si="2"/>
        <v>4938539.979999999</v>
      </c>
      <c r="H76" s="148">
        <f t="shared" si="1"/>
        <v>91.07664465919147</v>
      </c>
      <c r="I76" s="138"/>
    </row>
    <row r="77" spans="1:9" s="84" customFormat="1" ht="18.75" customHeight="1">
      <c r="A77" s="180"/>
      <c r="B77" s="181"/>
      <c r="C77" s="370"/>
      <c r="D77" s="254">
        <v>4112</v>
      </c>
      <c r="E77" s="149" t="s">
        <v>80</v>
      </c>
      <c r="F77" s="150">
        <f t="shared" si="2"/>
        <v>741200</v>
      </c>
      <c r="G77" s="150">
        <f t="shared" si="2"/>
        <v>700435.6400000001</v>
      </c>
      <c r="H77" s="148">
        <f t="shared" si="1"/>
        <v>94.50022126281708</v>
      </c>
      <c r="I77" s="138"/>
    </row>
    <row r="78" spans="1:9" s="84" customFormat="1" ht="18.75" customHeight="1">
      <c r="A78" s="180"/>
      <c r="B78" s="181"/>
      <c r="C78" s="370"/>
      <c r="D78" s="254">
        <v>4113</v>
      </c>
      <c r="E78" s="149" t="s">
        <v>126</v>
      </c>
      <c r="F78" s="150">
        <f t="shared" si="2"/>
        <v>1969500</v>
      </c>
      <c r="G78" s="150">
        <f t="shared" si="2"/>
        <v>1741135.6599999995</v>
      </c>
      <c r="H78" s="148">
        <f t="shared" si="1"/>
        <v>88.40495861893879</v>
      </c>
      <c r="I78" s="138"/>
    </row>
    <row r="79" spans="1:9" s="84" customFormat="1" ht="18.75" customHeight="1">
      <c r="A79" s="180"/>
      <c r="B79" s="181"/>
      <c r="C79" s="370"/>
      <c r="D79" s="254">
        <v>4114</v>
      </c>
      <c r="E79" s="149" t="s">
        <v>127</v>
      </c>
      <c r="F79" s="150">
        <f t="shared" si="2"/>
        <v>969140</v>
      </c>
      <c r="G79" s="150">
        <f t="shared" si="2"/>
        <v>872029.5399999999</v>
      </c>
      <c r="H79" s="148">
        <f t="shared" si="1"/>
        <v>89.97972841901067</v>
      </c>
      <c r="I79" s="138"/>
    </row>
    <row r="80" spans="1:9" s="84" customFormat="1" ht="18.75" customHeight="1">
      <c r="A80" s="180"/>
      <c r="B80" s="181"/>
      <c r="C80" s="373"/>
      <c r="D80" s="257">
        <v>4115</v>
      </c>
      <c r="E80" s="157" t="s">
        <v>73</v>
      </c>
      <c r="F80" s="158">
        <f t="shared" si="2"/>
        <v>118400</v>
      </c>
      <c r="G80" s="158">
        <f t="shared" si="2"/>
        <v>107056.92</v>
      </c>
      <c r="H80" s="159">
        <f t="shared" si="1"/>
        <v>90.41969594594595</v>
      </c>
      <c r="I80" s="138"/>
    </row>
    <row r="81" spans="1:9" s="84" customFormat="1" ht="18.75" customHeight="1">
      <c r="A81" s="180"/>
      <c r="B81" s="181"/>
      <c r="C81" s="370">
        <v>412</v>
      </c>
      <c r="D81" s="244"/>
      <c r="E81" s="306" t="s">
        <v>1</v>
      </c>
      <c r="F81" s="156">
        <f>F82+F83+F84+F85</f>
        <v>796000</v>
      </c>
      <c r="G81" s="156">
        <f>G82+G83+G84+G85</f>
        <v>714990.34</v>
      </c>
      <c r="H81" s="361">
        <f t="shared" si="1"/>
        <v>89.82290703517589</v>
      </c>
      <c r="I81" s="138"/>
    </row>
    <row r="82" spans="1:9" s="84" customFormat="1" ht="18.75" customHeight="1">
      <c r="A82" s="180"/>
      <c r="B82" s="181"/>
      <c r="C82" s="370"/>
      <c r="D82" s="254">
        <v>4123</v>
      </c>
      <c r="E82" s="149" t="s">
        <v>82</v>
      </c>
      <c r="F82" s="150">
        <f>F148+F172+F194+F212+F241+F291+F309+F332+F355+F379+F403+F429+F450+F476+F496+F521+F541+F565+F583+F607+F628+F654+F680+F706+F731+F754</f>
        <v>433300</v>
      </c>
      <c r="G82" s="150">
        <f>G148+G172+G194+G212+G241+G291+G309+G332+G355+G379+G403+G429+G450+G476+G496+G521+G541+G565+G583+G607+G628+G654+G680+G706+G731+G754</f>
        <v>388141.28</v>
      </c>
      <c r="H82" s="148">
        <f t="shared" si="1"/>
        <v>89.57795522732519</v>
      </c>
      <c r="I82" s="138"/>
    </row>
    <row r="83" spans="1:9" s="84" customFormat="1" ht="18.75" customHeight="1">
      <c r="A83" s="180"/>
      <c r="B83" s="181"/>
      <c r="C83" s="370"/>
      <c r="D83" s="254">
        <v>4125</v>
      </c>
      <c r="E83" s="149" t="s">
        <v>128</v>
      </c>
      <c r="F83" s="150">
        <f>F242</f>
        <v>100000</v>
      </c>
      <c r="G83" s="150">
        <f>G242</f>
        <v>99417.75</v>
      </c>
      <c r="H83" s="148">
        <f t="shared" si="1"/>
        <v>99.41775</v>
      </c>
      <c r="I83" s="138"/>
    </row>
    <row r="84" spans="1:9" s="84" customFormat="1" ht="18.75" customHeight="1">
      <c r="A84" s="180"/>
      <c r="B84" s="181"/>
      <c r="C84" s="370"/>
      <c r="D84" s="254">
        <v>4126</v>
      </c>
      <c r="E84" s="149" t="s">
        <v>129</v>
      </c>
      <c r="F84" s="150">
        <f>F213</f>
        <v>153000</v>
      </c>
      <c r="G84" s="150">
        <f>G213</f>
        <v>140745.97</v>
      </c>
      <c r="H84" s="148">
        <f t="shared" si="1"/>
        <v>91.99083006535948</v>
      </c>
      <c r="I84" s="138"/>
    </row>
    <row r="85" spans="1:9" s="84" customFormat="1" ht="18.75" customHeight="1">
      <c r="A85" s="180"/>
      <c r="B85" s="181"/>
      <c r="C85" s="373"/>
      <c r="D85" s="257">
        <v>4127</v>
      </c>
      <c r="E85" s="157" t="s">
        <v>84</v>
      </c>
      <c r="F85" s="158">
        <f>F149+F173+F195+F214+F243+F292+F310+F333+F356+F380+F404+F430+F451+F477+F497+F522+F542+F566+F584+F608+F629+F655+F681+F707+F732+F755</f>
        <v>109700</v>
      </c>
      <c r="G85" s="158">
        <f>G149+G173+G195+G214+G243+G292+G310+G333+G356+G380+G404+G430+G451+G477+G497+G522+G542+G566+G584+G608+G629+G655+G681+G707+G732+G755</f>
        <v>86685.34</v>
      </c>
      <c r="H85" s="159">
        <f t="shared" si="1"/>
        <v>79.0203646308113</v>
      </c>
      <c r="I85" s="138"/>
    </row>
    <row r="86" spans="1:9" s="84" customFormat="1" ht="18.75" customHeight="1">
      <c r="A86" s="180"/>
      <c r="B86" s="181"/>
      <c r="C86" s="370">
        <v>413</v>
      </c>
      <c r="D86" s="244"/>
      <c r="E86" s="306" t="s">
        <v>5</v>
      </c>
      <c r="F86" s="156">
        <f>SUM(F87:F90)</f>
        <v>2116010</v>
      </c>
      <c r="G86" s="156">
        <f>SUM(G87:G90)</f>
        <v>1913290.87</v>
      </c>
      <c r="H86" s="361">
        <f t="shared" si="1"/>
        <v>90.4197461259635</v>
      </c>
      <c r="I86" s="138"/>
    </row>
    <row r="87" spans="1:9" s="84" customFormat="1" ht="18.75" customHeight="1">
      <c r="A87" s="180"/>
      <c r="B87" s="181"/>
      <c r="C87" s="370"/>
      <c r="D87" s="254">
        <v>4131</v>
      </c>
      <c r="E87" s="149" t="s">
        <v>226</v>
      </c>
      <c r="F87" s="150">
        <f>F151+F175+F197+F216+F245+F294+F312+F335+F358+F382+F406+F432+F453+F479+F499+F524+F544+F568+F586+F610+F631+F657+F683+F709+F734+F757</f>
        <v>216660</v>
      </c>
      <c r="G87" s="150">
        <f>G151+G175+G197+G216+G245+G294+G312+G335+G358+G382+G406+G432+G453+G479+G499+G524+G544+G568+G586+G610+G631+G657+G683+G709+G734+G757</f>
        <v>175048.37000000002</v>
      </c>
      <c r="H87" s="148">
        <f t="shared" si="1"/>
        <v>80.79404135511862</v>
      </c>
      <c r="I87" s="138"/>
    </row>
    <row r="88" spans="1:9" s="84" customFormat="1" ht="18.75" customHeight="1">
      <c r="A88" s="180"/>
      <c r="B88" s="181"/>
      <c r="C88" s="370"/>
      <c r="D88" s="254">
        <v>4133</v>
      </c>
      <c r="E88" s="149" t="s">
        <v>227</v>
      </c>
      <c r="F88" s="150">
        <f>F152+F176+F198+F217+F246+F295+F313+F336+F359+F383+F433+F454+F480+F500+F525+F569+F587+F611+F632+F658+F684+F710+F735+F758</f>
        <v>142550</v>
      </c>
      <c r="G88" s="150">
        <f>G152+G176+G198+G217+G246+G295+G313+G336+G359+G383+G433+G454+G480+G500+G525+G569+G587+G611+G632+G658+G684+G710+G735+G758</f>
        <v>81681.27000000002</v>
      </c>
      <c r="H88" s="148">
        <f t="shared" si="1"/>
        <v>57.30008418098914</v>
      </c>
      <c r="I88" s="138"/>
    </row>
    <row r="89" spans="1:9" s="84" customFormat="1" ht="18.75" customHeight="1">
      <c r="A89" s="180"/>
      <c r="B89" s="181"/>
      <c r="C89" s="370"/>
      <c r="D89" s="254">
        <v>4134</v>
      </c>
      <c r="E89" s="149" t="s">
        <v>25</v>
      </c>
      <c r="F89" s="150">
        <f>F247+F360+F384+F434+F501+F526+F545+F659+F759</f>
        <v>1444800</v>
      </c>
      <c r="G89" s="150">
        <f>G247+G360+G384+G434+G501+G526+G545+G659+G759</f>
        <v>1427775.18</v>
      </c>
      <c r="H89" s="148">
        <f t="shared" si="1"/>
        <v>98.82164867109634</v>
      </c>
      <c r="I89" s="138"/>
    </row>
    <row r="90" spans="1:9" s="84" customFormat="1" ht="18.75" customHeight="1">
      <c r="A90" s="180"/>
      <c r="B90" s="181"/>
      <c r="C90" s="373"/>
      <c r="D90" s="257">
        <v>4135</v>
      </c>
      <c r="E90" s="157" t="s">
        <v>232</v>
      </c>
      <c r="F90" s="158">
        <f>F361+F385+F660</f>
        <v>312000</v>
      </c>
      <c r="G90" s="158">
        <f>G361+G385+G660</f>
        <v>228786.05</v>
      </c>
      <c r="H90" s="159">
        <f t="shared" si="1"/>
        <v>73.32886217948717</v>
      </c>
      <c r="I90" s="138"/>
    </row>
    <row r="91" spans="1:9" s="183" customFormat="1" ht="18.75" customHeight="1">
      <c r="A91" s="145"/>
      <c r="B91" s="144"/>
      <c r="C91" s="370">
        <v>414</v>
      </c>
      <c r="D91" s="261"/>
      <c r="E91" s="306" t="s">
        <v>231</v>
      </c>
      <c r="F91" s="156">
        <f>SUM(F92:F99)</f>
        <v>2650570</v>
      </c>
      <c r="G91" s="156">
        <f>SUM(G92:G99)</f>
        <v>2134708.6500000004</v>
      </c>
      <c r="H91" s="361">
        <f t="shared" si="1"/>
        <v>80.53772018848777</v>
      </c>
      <c r="I91" s="182"/>
    </row>
    <row r="92" spans="1:9" s="183" customFormat="1" ht="18.75" customHeight="1">
      <c r="A92" s="145"/>
      <c r="B92" s="144"/>
      <c r="C92" s="370"/>
      <c r="D92" s="254">
        <v>4141</v>
      </c>
      <c r="E92" s="170" t="s">
        <v>233</v>
      </c>
      <c r="F92" s="150">
        <f>F154+F178+F200+F219+F249+F297+F315+F338+F363+F387+F408+F436+F456+F482+F503+F571+F589+F613+F634+F662+F686+F712+F737+F761</f>
        <v>64300</v>
      </c>
      <c r="G92" s="150">
        <f>G154+G178+G200+G219+G249+G297+G315+G338+G363+G387+G408+G436+G456+G482+G503+G571+G589+G613+G634+G662+G686+G712+G737+G761</f>
        <v>32312.699999999997</v>
      </c>
      <c r="H92" s="148">
        <f t="shared" si="1"/>
        <v>50.253032659409016</v>
      </c>
      <c r="I92" s="182"/>
    </row>
    <row r="93" spans="1:9" s="183" customFormat="1" ht="18.75" customHeight="1">
      <c r="A93" s="145"/>
      <c r="B93" s="144"/>
      <c r="C93" s="370"/>
      <c r="D93" s="254">
        <v>4142</v>
      </c>
      <c r="E93" s="170" t="s">
        <v>247</v>
      </c>
      <c r="F93" s="150">
        <f>F155+F220</f>
        <v>11000</v>
      </c>
      <c r="G93" s="150">
        <f>G155+G220</f>
        <v>9586</v>
      </c>
      <c r="H93" s="148">
        <f t="shared" si="1"/>
        <v>87.14545454545456</v>
      </c>
      <c r="I93" s="182"/>
    </row>
    <row r="94" spans="1:9" s="183" customFormat="1" ht="18.75" customHeight="1">
      <c r="A94" s="145"/>
      <c r="B94" s="144"/>
      <c r="C94" s="370"/>
      <c r="D94" s="254">
        <v>4143</v>
      </c>
      <c r="E94" s="170" t="s">
        <v>229</v>
      </c>
      <c r="F94" s="150">
        <f>F156+F179+F201+F221+F250+F298+F316+F339+F364+F388+F409+F437+F457+F483+F504+F528+F547+F572+F590+F614+F635+F663+F687+F713+F738+F762</f>
        <v>221100</v>
      </c>
      <c r="G94" s="150">
        <f>G156+G179+G201+G221+G250+G298+G316+G339+G364+G388+G409+G437+G457+G483+G504+G528+G547+G572+G590+G614+G635+G663+G687+G713+G738+G762</f>
        <v>200798.01000000004</v>
      </c>
      <c r="H94" s="148">
        <f t="shared" si="1"/>
        <v>90.8177340569878</v>
      </c>
      <c r="I94" s="182"/>
    </row>
    <row r="95" spans="1:9" s="183" customFormat="1" ht="18.75" customHeight="1">
      <c r="A95" s="145"/>
      <c r="B95" s="144"/>
      <c r="C95" s="370"/>
      <c r="D95" s="254">
        <v>4144</v>
      </c>
      <c r="E95" s="149" t="s">
        <v>133</v>
      </c>
      <c r="F95" s="150">
        <f>F251</f>
        <v>45000</v>
      </c>
      <c r="G95" s="150">
        <f>G251</f>
        <v>33274.85</v>
      </c>
      <c r="H95" s="148">
        <f t="shared" si="1"/>
        <v>73.94411111111111</v>
      </c>
      <c r="I95" s="182"/>
    </row>
    <row r="96" spans="1:9" s="84" customFormat="1" ht="18.75" customHeight="1">
      <c r="A96" s="180"/>
      <c r="B96" s="181"/>
      <c r="C96" s="370"/>
      <c r="D96" s="254">
        <v>4146</v>
      </c>
      <c r="E96" s="149" t="s">
        <v>240</v>
      </c>
      <c r="F96" s="150">
        <f>F688</f>
        <v>78000</v>
      </c>
      <c r="G96" s="150">
        <f>G688</f>
        <v>51367.97</v>
      </c>
      <c r="H96" s="148">
        <f t="shared" si="1"/>
        <v>65.85637179487179</v>
      </c>
      <c r="I96" s="138"/>
    </row>
    <row r="97" spans="1:9" s="84" customFormat="1" ht="18.75" customHeight="1">
      <c r="A97" s="180"/>
      <c r="B97" s="181"/>
      <c r="C97" s="370"/>
      <c r="D97" s="254">
        <v>4147</v>
      </c>
      <c r="E97" s="149" t="s">
        <v>234</v>
      </c>
      <c r="F97" s="150">
        <f>F157+F615+F739</f>
        <v>42000</v>
      </c>
      <c r="G97" s="150">
        <f>G157+G615+G739</f>
        <v>0</v>
      </c>
      <c r="H97" s="148">
        <f t="shared" si="1"/>
        <v>0</v>
      </c>
      <c r="I97" s="138"/>
    </row>
    <row r="98" spans="1:9" s="84" customFormat="1" ht="18.75" customHeight="1">
      <c r="A98" s="180"/>
      <c r="B98" s="181"/>
      <c r="C98" s="370"/>
      <c r="D98" s="254">
        <v>4148</v>
      </c>
      <c r="E98" s="149" t="s">
        <v>241</v>
      </c>
      <c r="F98" s="150">
        <f>F714+F740</f>
        <v>9000</v>
      </c>
      <c r="G98" s="150">
        <f>G714+G740</f>
        <v>3862.7</v>
      </c>
      <c r="H98" s="148">
        <f t="shared" si="1"/>
        <v>42.91888888888889</v>
      </c>
      <c r="I98" s="138"/>
    </row>
    <row r="99" spans="1:9" s="84" customFormat="1" ht="18.75" customHeight="1">
      <c r="A99" s="180"/>
      <c r="B99" s="181"/>
      <c r="C99" s="373"/>
      <c r="D99" s="257">
        <v>4149</v>
      </c>
      <c r="E99" s="157" t="s">
        <v>230</v>
      </c>
      <c r="F99" s="158">
        <f>F158+F180+F202+F222+F252+F299+F317+F340+F365+F389+F410+F438+F458+F484+F529+F548+F573+F591+F616+F636+F664+F689+F715+F763+F505</f>
        <v>2180170</v>
      </c>
      <c r="G99" s="158">
        <f>G158+G180+G202+G222+G252+G299+G317+G340+G365+G389+G410+G438+G458+G484+G529+G548+G573+G591+G616+G636+G664+G689+G715+G763+G505</f>
        <v>1803506.4200000004</v>
      </c>
      <c r="H99" s="159">
        <f t="shared" si="1"/>
        <v>82.72320140172558</v>
      </c>
      <c r="I99" s="138"/>
    </row>
    <row r="100" spans="1:9" s="84" customFormat="1" ht="18.75" customHeight="1">
      <c r="A100" s="180"/>
      <c r="B100" s="181"/>
      <c r="C100" s="370">
        <v>415</v>
      </c>
      <c r="D100" s="244"/>
      <c r="E100" s="306" t="s">
        <v>134</v>
      </c>
      <c r="F100" s="156">
        <f>F101+F102+F103</f>
        <v>338700</v>
      </c>
      <c r="G100" s="156">
        <f>G101+G102+G103</f>
        <v>323167.63</v>
      </c>
      <c r="H100" s="361">
        <f t="shared" si="1"/>
        <v>95.41412164157072</v>
      </c>
      <c r="I100" s="138"/>
    </row>
    <row r="101" spans="1:9" s="84" customFormat="1" ht="18.75" customHeight="1">
      <c r="A101" s="180"/>
      <c r="B101" s="181"/>
      <c r="C101" s="370"/>
      <c r="D101" s="254">
        <v>4152</v>
      </c>
      <c r="E101" s="151" t="s">
        <v>255</v>
      </c>
      <c r="F101" s="150">
        <f>F391+F666+F765</f>
        <v>154000</v>
      </c>
      <c r="G101" s="150">
        <f>G391+G666+G765</f>
        <v>153084.44999999998</v>
      </c>
      <c r="H101" s="148">
        <f t="shared" si="1"/>
        <v>99.40548701298701</v>
      </c>
      <c r="I101" s="138"/>
    </row>
    <row r="102" spans="1:9" s="84" customFormat="1" ht="18.75" customHeight="1">
      <c r="A102" s="180"/>
      <c r="B102" s="181"/>
      <c r="C102" s="370"/>
      <c r="D102" s="254">
        <v>4153</v>
      </c>
      <c r="E102" s="151" t="s">
        <v>220</v>
      </c>
      <c r="F102" s="150">
        <f>F717+F766</f>
        <v>27200</v>
      </c>
      <c r="G102" s="150">
        <f>G717+G766</f>
        <v>25374.95</v>
      </c>
      <c r="H102" s="148">
        <f t="shared" si="1"/>
        <v>93.29025735294117</v>
      </c>
      <c r="I102" s="138"/>
    </row>
    <row r="103" spans="1:9" s="84" customFormat="1" ht="18.75" customHeight="1">
      <c r="A103" s="180"/>
      <c r="B103" s="181"/>
      <c r="C103" s="373"/>
      <c r="D103" s="257">
        <v>4154</v>
      </c>
      <c r="E103" s="171" t="s">
        <v>182</v>
      </c>
      <c r="F103" s="158">
        <f>F667+F767</f>
        <v>157500</v>
      </c>
      <c r="G103" s="158">
        <f>G667+G767</f>
        <v>144708.23</v>
      </c>
      <c r="H103" s="159">
        <f t="shared" si="1"/>
        <v>91.87824126984128</v>
      </c>
      <c r="I103" s="138"/>
    </row>
    <row r="104" spans="1:9" s="84" customFormat="1" ht="18.75" customHeight="1">
      <c r="A104" s="180"/>
      <c r="B104" s="181"/>
      <c r="C104" s="370">
        <v>416</v>
      </c>
      <c r="D104" s="244"/>
      <c r="E104" s="306" t="s">
        <v>108</v>
      </c>
      <c r="F104" s="156">
        <f>F105+F106</f>
        <v>1255000</v>
      </c>
      <c r="G104" s="156">
        <f>G105+G106</f>
        <v>1165158.46</v>
      </c>
      <c r="H104" s="361">
        <f t="shared" si="1"/>
        <v>92.84131155378486</v>
      </c>
      <c r="I104" s="138"/>
    </row>
    <row r="105" spans="1:9" s="84" customFormat="1" ht="18.75" customHeight="1">
      <c r="A105" s="180"/>
      <c r="B105" s="181"/>
      <c r="C105" s="370"/>
      <c r="D105" s="254">
        <v>4161</v>
      </c>
      <c r="E105" s="149" t="s">
        <v>109</v>
      </c>
      <c r="F105" s="150">
        <f>F254</f>
        <v>5000</v>
      </c>
      <c r="G105" s="150">
        <f>G254</f>
        <v>0</v>
      </c>
      <c r="H105" s="148">
        <f t="shared" si="1"/>
        <v>0</v>
      </c>
      <c r="I105" s="138"/>
    </row>
    <row r="106" spans="1:9" s="84" customFormat="1" ht="18.75" customHeight="1">
      <c r="A106" s="180"/>
      <c r="B106" s="181"/>
      <c r="C106" s="373"/>
      <c r="D106" s="257">
        <v>4162</v>
      </c>
      <c r="E106" s="157" t="s">
        <v>110</v>
      </c>
      <c r="F106" s="158">
        <f>F255</f>
        <v>1250000</v>
      </c>
      <c r="G106" s="158">
        <f>G255</f>
        <v>1165158.46</v>
      </c>
      <c r="H106" s="159">
        <f t="shared" si="1"/>
        <v>93.2126768</v>
      </c>
      <c r="I106" s="138"/>
    </row>
    <row r="107" spans="1:9" s="84" customFormat="1" ht="18.75" customHeight="1">
      <c r="A107" s="180"/>
      <c r="B107" s="181"/>
      <c r="C107" s="431">
        <v>417</v>
      </c>
      <c r="D107" s="244"/>
      <c r="E107" s="306" t="s">
        <v>236</v>
      </c>
      <c r="F107" s="156">
        <f>F108</f>
        <v>25720</v>
      </c>
      <c r="G107" s="156">
        <f>G108</f>
        <v>17433.29</v>
      </c>
      <c r="H107" s="361">
        <f t="shared" si="1"/>
        <v>67.78106531881805</v>
      </c>
      <c r="I107" s="138"/>
    </row>
    <row r="108" spans="1:9" s="84" customFormat="1" ht="18.75" customHeight="1">
      <c r="A108" s="180"/>
      <c r="B108" s="181"/>
      <c r="C108" s="373"/>
      <c r="D108" s="257">
        <v>4171</v>
      </c>
      <c r="E108" s="157" t="s">
        <v>256</v>
      </c>
      <c r="F108" s="158">
        <f>F224+F486+F638+F769</f>
        <v>25720</v>
      </c>
      <c r="G108" s="158">
        <f>G224+G486+G638+G769</f>
        <v>17433.29</v>
      </c>
      <c r="H108" s="159">
        <f t="shared" si="1"/>
        <v>67.78106531881805</v>
      </c>
      <c r="I108" s="138"/>
    </row>
    <row r="109" spans="1:9" s="84" customFormat="1" ht="18.75" customHeight="1">
      <c r="A109" s="180"/>
      <c r="B109" s="181"/>
      <c r="C109" s="370">
        <v>419</v>
      </c>
      <c r="D109" s="244"/>
      <c r="E109" s="306" t="s">
        <v>138</v>
      </c>
      <c r="F109" s="156">
        <f>F110+F111+F112</f>
        <v>221700</v>
      </c>
      <c r="G109" s="156">
        <f>G110+G111+G112</f>
        <v>136578.81</v>
      </c>
      <c r="H109" s="361">
        <f t="shared" si="1"/>
        <v>61.60523680649527</v>
      </c>
      <c r="I109" s="138"/>
    </row>
    <row r="110" spans="1:9" s="84" customFormat="1" ht="18.75" customHeight="1">
      <c r="A110" s="180"/>
      <c r="B110" s="181"/>
      <c r="C110" s="370"/>
      <c r="D110" s="254">
        <v>4193</v>
      </c>
      <c r="E110" s="151" t="s">
        <v>243</v>
      </c>
      <c r="F110" s="150">
        <f>F719</f>
        <v>98400</v>
      </c>
      <c r="G110" s="150">
        <f>G719</f>
        <v>51566.42</v>
      </c>
      <c r="H110" s="148">
        <f t="shared" si="1"/>
        <v>52.404898373983734</v>
      </c>
      <c r="I110" s="138"/>
    </row>
    <row r="111" spans="1:9" s="84" customFormat="1" ht="18.75" customHeight="1">
      <c r="A111" s="180"/>
      <c r="B111" s="181"/>
      <c r="C111" s="370"/>
      <c r="D111" s="254">
        <v>4194</v>
      </c>
      <c r="E111" s="151" t="s">
        <v>237</v>
      </c>
      <c r="F111" s="150">
        <f>F669+F771</f>
        <v>28000</v>
      </c>
      <c r="G111" s="150">
        <f>G669+G771</f>
        <v>5838</v>
      </c>
      <c r="H111" s="148">
        <f t="shared" si="1"/>
        <v>20.849999999999998</v>
      </c>
      <c r="I111" s="138"/>
    </row>
    <row r="112" spans="1:9" s="84" customFormat="1" ht="38.25" customHeight="1">
      <c r="A112" s="180"/>
      <c r="B112" s="181"/>
      <c r="C112" s="373"/>
      <c r="D112" s="257">
        <v>4196</v>
      </c>
      <c r="E112" s="160" t="s">
        <v>238</v>
      </c>
      <c r="F112" s="158">
        <f>F460+F507+F550+F670+F393</f>
        <v>95300</v>
      </c>
      <c r="G112" s="158">
        <f>G460+G507+G550+G670+G393</f>
        <v>79174.39</v>
      </c>
      <c r="H112" s="159">
        <f t="shared" si="1"/>
        <v>83.07910807974817</v>
      </c>
      <c r="I112" s="138"/>
    </row>
    <row r="113" spans="1:9" s="84" customFormat="1" ht="36" customHeight="1">
      <c r="A113" s="180"/>
      <c r="B113" s="181"/>
      <c r="C113" s="370">
        <v>431</v>
      </c>
      <c r="D113" s="244"/>
      <c r="E113" s="382" t="s">
        <v>8</v>
      </c>
      <c r="F113" s="156">
        <f>SUM(F114:F119)</f>
        <v>1485600</v>
      </c>
      <c r="G113" s="156">
        <f>SUM(G114:G119)</f>
        <v>1403733.8299999998</v>
      </c>
      <c r="H113" s="361">
        <f t="shared" si="1"/>
        <v>94.48935312331716</v>
      </c>
      <c r="I113" s="138"/>
    </row>
    <row r="114" spans="1:9" s="84" customFormat="1" ht="18.75" customHeight="1">
      <c r="A114" s="180"/>
      <c r="B114" s="181"/>
      <c r="C114" s="370"/>
      <c r="D114" s="254">
        <v>4313</v>
      </c>
      <c r="E114" s="172" t="s">
        <v>37</v>
      </c>
      <c r="F114" s="150">
        <f>F412</f>
        <v>280000</v>
      </c>
      <c r="G114" s="150">
        <f>G412</f>
        <v>279700</v>
      </c>
      <c r="H114" s="148">
        <f t="shared" si="1"/>
        <v>99.89285714285714</v>
      </c>
      <c r="I114" s="138"/>
    </row>
    <row r="115" spans="1:9" s="84" customFormat="1" ht="18.75" customHeight="1">
      <c r="A115" s="180"/>
      <c r="B115" s="181"/>
      <c r="C115" s="370"/>
      <c r="D115" s="254">
        <v>4314</v>
      </c>
      <c r="E115" s="172" t="s">
        <v>11</v>
      </c>
      <c r="F115" s="150">
        <f>F257</f>
        <v>30000</v>
      </c>
      <c r="G115" s="150">
        <f>G257</f>
        <v>27863.42</v>
      </c>
      <c r="H115" s="148">
        <f t="shared" si="1"/>
        <v>92.87806666666665</v>
      </c>
      <c r="I115" s="138"/>
    </row>
    <row r="116" spans="1:9" s="84" customFormat="1" ht="18.75" customHeight="1">
      <c r="A116" s="180"/>
      <c r="B116" s="181"/>
      <c r="C116" s="370"/>
      <c r="D116" s="254">
        <v>4315</v>
      </c>
      <c r="E116" s="151" t="s">
        <v>6</v>
      </c>
      <c r="F116" s="150">
        <f>F258+F226</f>
        <v>384000</v>
      </c>
      <c r="G116" s="150">
        <f>G258+G226</f>
        <v>378240</v>
      </c>
      <c r="H116" s="148">
        <f t="shared" si="1"/>
        <v>98.5</v>
      </c>
      <c r="I116" s="138"/>
    </row>
    <row r="117" spans="1:9" s="84" customFormat="1" ht="18.75" customHeight="1">
      <c r="A117" s="180"/>
      <c r="B117" s="181"/>
      <c r="C117" s="370"/>
      <c r="D117" s="254">
        <v>4316</v>
      </c>
      <c r="E117" s="170" t="s">
        <v>252</v>
      </c>
      <c r="F117" s="150">
        <f>F342</f>
        <v>240000</v>
      </c>
      <c r="G117" s="150">
        <f>G342</f>
        <v>219123.36</v>
      </c>
      <c r="H117" s="148">
        <f t="shared" si="1"/>
        <v>91.3014</v>
      </c>
      <c r="I117" s="138"/>
    </row>
    <row r="118" spans="1:9" s="84" customFormat="1" ht="18.75" customHeight="1">
      <c r="A118" s="180"/>
      <c r="B118" s="181"/>
      <c r="C118" s="370"/>
      <c r="D118" s="254">
        <v>4318</v>
      </c>
      <c r="E118" s="170" t="s">
        <v>253</v>
      </c>
      <c r="F118" s="150">
        <f>F160+F227+F259+F343+F413</f>
        <v>546600</v>
      </c>
      <c r="G118" s="150">
        <f>G160+G227+G259+G343+G413</f>
        <v>498807.05</v>
      </c>
      <c r="H118" s="148">
        <f t="shared" si="1"/>
        <v>91.25632089279179</v>
      </c>
      <c r="I118" s="138"/>
    </row>
    <row r="119" spans="1:9" s="84" customFormat="1" ht="18.75" customHeight="1">
      <c r="A119" s="180"/>
      <c r="B119" s="181"/>
      <c r="C119" s="373"/>
      <c r="D119" s="257">
        <v>4319</v>
      </c>
      <c r="E119" s="171" t="s">
        <v>250</v>
      </c>
      <c r="F119" s="158">
        <f>F260</f>
        <v>5000</v>
      </c>
      <c r="G119" s="158">
        <f>G260</f>
        <v>0</v>
      </c>
      <c r="H119" s="159">
        <f t="shared" si="1"/>
        <v>0</v>
      </c>
      <c r="I119" s="138"/>
    </row>
    <row r="120" spans="1:9" s="84" customFormat="1" ht="18.75" customHeight="1">
      <c r="A120" s="180"/>
      <c r="B120" s="181"/>
      <c r="C120" s="370">
        <v>432</v>
      </c>
      <c r="D120" s="244"/>
      <c r="E120" s="382" t="s">
        <v>251</v>
      </c>
      <c r="F120" s="156">
        <f>SUM(F121:F123)</f>
        <v>8240000</v>
      </c>
      <c r="G120" s="156">
        <f>SUM(G121:G123)</f>
        <v>8191587.9399999995</v>
      </c>
      <c r="H120" s="361">
        <f t="shared" si="1"/>
        <v>99.41247499999999</v>
      </c>
      <c r="I120" s="138"/>
    </row>
    <row r="121" spans="1:9" s="84" customFormat="1" ht="18.75" customHeight="1">
      <c r="A121" s="180"/>
      <c r="B121" s="181"/>
      <c r="C121" s="370"/>
      <c r="D121" s="254">
        <v>4324</v>
      </c>
      <c r="E121" s="170" t="s">
        <v>136</v>
      </c>
      <c r="F121" s="150">
        <f aca="true" t="shared" si="3" ref="F121:G123">F262</f>
        <v>825000</v>
      </c>
      <c r="G121" s="150">
        <f t="shared" si="3"/>
        <v>724722.63</v>
      </c>
      <c r="H121" s="148">
        <f t="shared" si="1"/>
        <v>87.84516727272728</v>
      </c>
      <c r="I121" s="138"/>
    </row>
    <row r="122" spans="1:9" s="84" customFormat="1" ht="18.75" customHeight="1">
      <c r="A122" s="180"/>
      <c r="B122" s="181"/>
      <c r="C122" s="370"/>
      <c r="D122" s="254">
        <v>4325</v>
      </c>
      <c r="E122" s="170" t="s">
        <v>186</v>
      </c>
      <c r="F122" s="150">
        <f t="shared" si="3"/>
        <v>480000</v>
      </c>
      <c r="G122" s="150">
        <f t="shared" si="3"/>
        <v>472247</v>
      </c>
      <c r="H122" s="148">
        <f t="shared" si="1"/>
        <v>98.38479166666667</v>
      </c>
      <c r="I122" s="138"/>
    </row>
    <row r="123" spans="1:9" s="84" customFormat="1" ht="18.75" customHeight="1">
      <c r="A123" s="180"/>
      <c r="B123" s="181"/>
      <c r="C123" s="373"/>
      <c r="D123" s="257">
        <v>4326</v>
      </c>
      <c r="E123" s="171" t="s">
        <v>3</v>
      </c>
      <c r="F123" s="158">
        <f t="shared" si="3"/>
        <v>6935000</v>
      </c>
      <c r="G123" s="158">
        <f t="shared" si="3"/>
        <v>6994618.31</v>
      </c>
      <c r="H123" s="159">
        <f t="shared" si="1"/>
        <v>100.85967281903388</v>
      </c>
      <c r="I123" s="138"/>
    </row>
    <row r="124" spans="1:9" s="84" customFormat="1" ht="18.75" customHeight="1">
      <c r="A124" s="180"/>
      <c r="B124" s="181"/>
      <c r="C124" s="370">
        <v>441</v>
      </c>
      <c r="D124" s="244"/>
      <c r="E124" s="306" t="s">
        <v>88</v>
      </c>
      <c r="F124" s="156">
        <f>F125+F126+F127+F128</f>
        <v>17506060</v>
      </c>
      <c r="G124" s="156">
        <f>G125+G126+G127+G128</f>
        <v>16768320.5</v>
      </c>
      <c r="H124" s="361">
        <f t="shared" si="1"/>
        <v>95.78580502980111</v>
      </c>
      <c r="I124" s="138"/>
    </row>
    <row r="125" spans="1:9" s="84" customFormat="1" ht="18.75" customHeight="1">
      <c r="A125" s="180"/>
      <c r="B125" s="181"/>
      <c r="C125" s="370"/>
      <c r="D125" s="254">
        <v>4412</v>
      </c>
      <c r="E125" s="149" t="s">
        <v>12</v>
      </c>
      <c r="F125" s="173">
        <f>F266</f>
        <v>14170000</v>
      </c>
      <c r="G125" s="173">
        <f>G266</f>
        <v>14029732.38</v>
      </c>
      <c r="H125" s="148">
        <f t="shared" si="1"/>
        <v>99.01010853916726</v>
      </c>
      <c r="I125" s="138"/>
    </row>
    <row r="126" spans="1:9" s="84" customFormat="1" ht="18.75" customHeight="1">
      <c r="A126" s="180"/>
      <c r="B126" s="181"/>
      <c r="C126" s="370"/>
      <c r="D126" s="254">
        <v>4413</v>
      </c>
      <c r="E126" s="170" t="s">
        <v>13</v>
      </c>
      <c r="F126" s="173">
        <f>F267</f>
        <v>2200800</v>
      </c>
      <c r="G126" s="173">
        <f>G267</f>
        <v>1651626.36</v>
      </c>
      <c r="H126" s="148">
        <f t="shared" si="1"/>
        <v>75.04663576881134</v>
      </c>
      <c r="I126" s="138"/>
    </row>
    <row r="127" spans="1:9" s="84" customFormat="1" ht="18.75" customHeight="1">
      <c r="A127" s="180"/>
      <c r="B127" s="181"/>
      <c r="C127" s="370"/>
      <c r="D127" s="254">
        <v>4415</v>
      </c>
      <c r="E127" s="170" t="s">
        <v>14</v>
      </c>
      <c r="F127" s="173">
        <f>F268+F345+F415+F440+F462+F531+F593+F618+F640+F691+F721+F773+F162</f>
        <v>580260</v>
      </c>
      <c r="G127" s="173">
        <f>G268+G345+G415+G440+G462+G531+G593+G618+G640+G691+G721+G773+G162</f>
        <v>533088.35</v>
      </c>
      <c r="H127" s="148">
        <f t="shared" si="1"/>
        <v>91.8706011098473</v>
      </c>
      <c r="I127" s="138"/>
    </row>
    <row r="128" spans="1:9" s="84" customFormat="1" ht="18.75" customHeight="1">
      <c r="A128" s="180"/>
      <c r="B128" s="181"/>
      <c r="C128" s="373"/>
      <c r="D128" s="257">
        <v>4416</v>
      </c>
      <c r="E128" s="171" t="s">
        <v>257</v>
      </c>
      <c r="F128" s="407">
        <f>F269</f>
        <v>555000</v>
      </c>
      <c r="G128" s="407">
        <f>G269</f>
        <v>553873.41</v>
      </c>
      <c r="H128" s="159">
        <f t="shared" si="1"/>
        <v>99.79701081081082</v>
      </c>
      <c r="I128" s="138"/>
    </row>
    <row r="129" spans="1:9" s="84" customFormat="1" ht="18.75" customHeight="1">
      <c r="A129" s="180"/>
      <c r="B129" s="181"/>
      <c r="C129" s="370">
        <v>46</v>
      </c>
      <c r="D129" s="408"/>
      <c r="E129" s="358" t="s">
        <v>54</v>
      </c>
      <c r="F129" s="409">
        <f>F130+F131</f>
        <v>3014000</v>
      </c>
      <c r="G129" s="409">
        <f>G130+G131</f>
        <v>2961379.7300000004</v>
      </c>
      <c r="H129" s="410">
        <f t="shared" si="1"/>
        <v>98.2541383543464</v>
      </c>
      <c r="I129" s="138"/>
    </row>
    <row r="130" spans="1:9" s="84" customFormat="1" ht="18.75" customHeight="1">
      <c r="A130" s="180"/>
      <c r="B130" s="181"/>
      <c r="C130" s="370"/>
      <c r="D130" s="244">
        <v>461</v>
      </c>
      <c r="E130" s="174" t="s">
        <v>258</v>
      </c>
      <c r="F130" s="175">
        <f>F271+F272</f>
        <v>2144000</v>
      </c>
      <c r="G130" s="175">
        <f>G271+G272</f>
        <v>2141077.8200000003</v>
      </c>
      <c r="H130" s="169">
        <f t="shared" si="1"/>
        <v>99.86370429104478</v>
      </c>
      <c r="I130" s="138"/>
    </row>
    <row r="131" spans="1:9" s="84" customFormat="1" ht="18.75" customHeight="1">
      <c r="A131" s="180"/>
      <c r="B131" s="181"/>
      <c r="C131" s="373"/>
      <c r="D131" s="257">
        <v>463</v>
      </c>
      <c r="E131" s="157" t="s">
        <v>259</v>
      </c>
      <c r="F131" s="158">
        <f>F273+F274</f>
        <v>870000</v>
      </c>
      <c r="G131" s="158">
        <f>G273+G274</f>
        <v>820301.91</v>
      </c>
      <c r="H131" s="159">
        <f t="shared" si="1"/>
        <v>94.28757586206898</v>
      </c>
      <c r="I131" s="138"/>
    </row>
    <row r="132" spans="1:9" s="84" customFormat="1" ht="18.75" customHeight="1">
      <c r="A132" s="180"/>
      <c r="B132" s="181"/>
      <c r="C132" s="370">
        <v>47</v>
      </c>
      <c r="D132" s="244"/>
      <c r="E132" s="306" t="s">
        <v>89</v>
      </c>
      <c r="F132" s="156">
        <f>F133+F134</f>
        <v>600000</v>
      </c>
      <c r="G132" s="156">
        <f>G133+G134</f>
        <v>184672.97</v>
      </c>
      <c r="H132" s="361">
        <f t="shared" si="1"/>
        <v>30.778828333333337</v>
      </c>
      <c r="I132" s="138"/>
    </row>
    <row r="133" spans="1:9" s="84" customFormat="1" ht="18.75" customHeight="1">
      <c r="A133" s="180"/>
      <c r="B133" s="181"/>
      <c r="C133" s="370"/>
      <c r="D133" s="244">
        <v>4711</v>
      </c>
      <c r="E133" s="176" t="s">
        <v>90</v>
      </c>
      <c r="F133" s="175">
        <f>F276</f>
        <v>300000</v>
      </c>
      <c r="G133" s="175">
        <f>G276</f>
        <v>184672.97</v>
      </c>
      <c r="H133" s="169">
        <f t="shared" si="1"/>
        <v>61.557656666666674</v>
      </c>
      <c r="I133" s="138"/>
    </row>
    <row r="134" spans="1:9" s="84" customFormat="1" ht="18.75" customHeight="1" thickBot="1">
      <c r="A134" s="180"/>
      <c r="B134" s="181"/>
      <c r="C134" s="370"/>
      <c r="D134" s="262">
        <v>4721</v>
      </c>
      <c r="E134" s="177" t="s">
        <v>97</v>
      </c>
      <c r="F134" s="178">
        <f>F277</f>
        <v>300000</v>
      </c>
      <c r="G134" s="178">
        <f>G277</f>
        <v>0</v>
      </c>
      <c r="H134" s="179">
        <f t="shared" si="1"/>
        <v>0</v>
      </c>
      <c r="I134" s="138"/>
    </row>
    <row r="135" spans="1:9" s="82" customFormat="1" ht="33" customHeight="1" thickBot="1">
      <c r="A135" s="377"/>
      <c r="B135" s="181"/>
      <c r="C135" s="411">
        <v>4</v>
      </c>
      <c r="D135" s="481" t="s">
        <v>146</v>
      </c>
      <c r="E135" s="482"/>
      <c r="F135" s="217">
        <f>F75+F81+F86+F91+F100+F104+F107+F109+F113+F120+F124+F129+F132</f>
        <v>47470000</v>
      </c>
      <c r="G135" s="217">
        <f>G75+G81+G86+G91+G100+G104+G107+G109+G113+G120+G124+G129+G132</f>
        <v>44274220.760000005</v>
      </c>
      <c r="H135" s="362">
        <f t="shared" si="1"/>
        <v>93.26779178428482</v>
      </c>
      <c r="I135" s="133"/>
    </row>
    <row r="136" spans="1:9" s="82" customFormat="1" ht="11.25" customHeight="1">
      <c r="A136" s="377"/>
      <c r="B136" s="181"/>
      <c r="C136" s="181"/>
      <c r="D136" s="181"/>
      <c r="E136" s="27"/>
      <c r="F136" s="28"/>
      <c r="G136" s="28"/>
      <c r="H136" s="161"/>
      <c r="I136" s="133"/>
    </row>
    <row r="137" spans="1:9" s="82" customFormat="1" ht="14.25" customHeight="1" thickBot="1">
      <c r="A137" s="55"/>
      <c r="B137" s="240"/>
      <c r="C137" s="55"/>
      <c r="D137" s="55"/>
      <c r="E137" s="46"/>
      <c r="F137" s="46"/>
      <c r="G137" s="46"/>
      <c r="H137" s="162"/>
      <c r="I137" s="46"/>
    </row>
    <row r="138" spans="1:9" s="82" customFormat="1" ht="19.5" customHeight="1">
      <c r="A138" s="163" t="s">
        <v>60</v>
      </c>
      <c r="B138" s="164" t="s">
        <v>62</v>
      </c>
      <c r="C138" s="164" t="s">
        <v>28</v>
      </c>
      <c r="D138" s="164" t="s">
        <v>28</v>
      </c>
      <c r="E138" s="164" t="s">
        <v>59</v>
      </c>
      <c r="F138" s="164" t="s">
        <v>64</v>
      </c>
      <c r="G138" s="164" t="s">
        <v>264</v>
      </c>
      <c r="H138" s="456" t="s">
        <v>263</v>
      </c>
      <c r="I138" s="133"/>
    </row>
    <row r="139" spans="1:9" s="82" customFormat="1" ht="18.75" customHeight="1" thickBot="1">
      <c r="A139" s="213" t="s">
        <v>61</v>
      </c>
      <c r="B139" s="167" t="s">
        <v>61</v>
      </c>
      <c r="C139" s="167" t="s">
        <v>61</v>
      </c>
      <c r="D139" s="167" t="s">
        <v>61</v>
      </c>
      <c r="E139" s="166"/>
      <c r="F139" s="167">
        <v>2013</v>
      </c>
      <c r="G139" s="167">
        <v>2013</v>
      </c>
      <c r="H139" s="457"/>
      <c r="I139" s="133"/>
    </row>
    <row r="140" spans="1:9" s="82" customFormat="1" ht="30" customHeight="1" thickBot="1">
      <c r="A140" s="383">
        <v>1</v>
      </c>
      <c r="B140" s="461" t="s">
        <v>163</v>
      </c>
      <c r="C140" s="462"/>
      <c r="D140" s="462"/>
      <c r="E140" s="462"/>
      <c r="F140" s="463"/>
      <c r="G140" s="384"/>
      <c r="H140" s="218"/>
      <c r="I140" s="133"/>
    </row>
    <row r="141" spans="1:9" s="82" customFormat="1" ht="30" customHeight="1">
      <c r="A141" s="219"/>
      <c r="B141" s="241"/>
      <c r="C141" s="144">
        <v>411</v>
      </c>
      <c r="D141" s="263"/>
      <c r="E141" s="349" t="s">
        <v>0</v>
      </c>
      <c r="F141" s="221">
        <f>SUM(F142:F146)</f>
        <v>349500</v>
      </c>
      <c r="G141" s="221">
        <f>SUM(G142:G146)</f>
        <v>308192.96</v>
      </c>
      <c r="H141" s="363">
        <f aca="true" t="shared" si="4" ref="H141:H202">G141/F141*100</f>
        <v>88.18110443490703</v>
      </c>
      <c r="I141" s="133"/>
    </row>
    <row r="142" spans="1:9" s="82" customFormat="1" ht="30" customHeight="1">
      <c r="A142" s="219"/>
      <c r="B142" s="242">
        <v>111</v>
      </c>
      <c r="C142" s="180"/>
      <c r="D142" s="254">
        <v>4111</v>
      </c>
      <c r="E142" s="193" t="s">
        <v>91</v>
      </c>
      <c r="F142" s="194">
        <v>210000</v>
      </c>
      <c r="G142" s="194">
        <v>186829.02</v>
      </c>
      <c r="H142" s="191">
        <f t="shared" si="4"/>
        <v>88.9662</v>
      </c>
      <c r="I142" s="133"/>
    </row>
    <row r="143" spans="1:9" s="82" customFormat="1" ht="30" customHeight="1">
      <c r="A143" s="219"/>
      <c r="B143" s="242">
        <v>111</v>
      </c>
      <c r="C143" s="180"/>
      <c r="D143" s="254">
        <v>4112</v>
      </c>
      <c r="E143" s="193" t="s">
        <v>80</v>
      </c>
      <c r="F143" s="194">
        <v>28000</v>
      </c>
      <c r="G143" s="194">
        <v>26966.04</v>
      </c>
      <c r="H143" s="191">
        <f t="shared" si="4"/>
        <v>96.30728571428571</v>
      </c>
      <c r="I143" s="133"/>
    </row>
    <row r="144" spans="1:9" s="82" customFormat="1" ht="30" customHeight="1">
      <c r="A144" s="219"/>
      <c r="B144" s="242">
        <v>111</v>
      </c>
      <c r="C144" s="180"/>
      <c r="D144" s="254">
        <v>4113</v>
      </c>
      <c r="E144" s="193" t="s">
        <v>126</v>
      </c>
      <c r="F144" s="194">
        <v>72000</v>
      </c>
      <c r="G144" s="194">
        <v>61854.79</v>
      </c>
      <c r="H144" s="191">
        <f t="shared" si="4"/>
        <v>85.90943055555556</v>
      </c>
      <c r="I144" s="133"/>
    </row>
    <row r="145" spans="1:9" s="82" customFormat="1" ht="30" customHeight="1">
      <c r="A145" s="219"/>
      <c r="B145" s="242">
        <v>111</v>
      </c>
      <c r="C145" s="180"/>
      <c r="D145" s="254">
        <v>4114</v>
      </c>
      <c r="E145" s="193" t="s">
        <v>127</v>
      </c>
      <c r="F145" s="194">
        <v>35000</v>
      </c>
      <c r="G145" s="194">
        <v>28460.83</v>
      </c>
      <c r="H145" s="191">
        <f t="shared" si="4"/>
        <v>81.31665714285715</v>
      </c>
      <c r="I145" s="133"/>
    </row>
    <row r="146" spans="1:9" s="82" customFormat="1" ht="30" customHeight="1">
      <c r="A146" s="222"/>
      <c r="B146" s="243">
        <v>111</v>
      </c>
      <c r="C146" s="98"/>
      <c r="D146" s="257">
        <v>4115</v>
      </c>
      <c r="E146" s="196" t="s">
        <v>73</v>
      </c>
      <c r="F146" s="197">
        <v>4500</v>
      </c>
      <c r="G146" s="197">
        <v>4082.28</v>
      </c>
      <c r="H146" s="198">
        <f t="shared" si="4"/>
        <v>90.71733333333334</v>
      </c>
      <c r="I146" s="133"/>
    </row>
    <row r="147" spans="1:9" s="82" customFormat="1" ht="26.25" customHeight="1">
      <c r="A147" s="219"/>
      <c r="B147" s="244"/>
      <c r="C147" s="144">
        <v>412</v>
      </c>
      <c r="D147" s="264"/>
      <c r="E147" s="326" t="s">
        <v>4</v>
      </c>
      <c r="F147" s="203">
        <f>F148+F149</f>
        <v>17000</v>
      </c>
      <c r="G147" s="203">
        <f>G148+G149</f>
        <v>11446.45</v>
      </c>
      <c r="H147" s="187">
        <f t="shared" si="4"/>
        <v>67.33205882352942</v>
      </c>
      <c r="I147" s="133"/>
    </row>
    <row r="148" spans="1:9" s="82" customFormat="1" ht="30" customHeight="1">
      <c r="A148" s="219"/>
      <c r="B148" s="242">
        <v>111</v>
      </c>
      <c r="C148" s="180"/>
      <c r="D148" s="254">
        <v>4123</v>
      </c>
      <c r="E148" s="193" t="s">
        <v>82</v>
      </c>
      <c r="F148" s="194">
        <v>12000</v>
      </c>
      <c r="G148" s="194">
        <v>11446.45</v>
      </c>
      <c r="H148" s="191">
        <f t="shared" si="4"/>
        <v>95.38708333333335</v>
      </c>
      <c r="I148" s="133"/>
    </row>
    <row r="149" spans="1:9" s="82" customFormat="1" ht="30" customHeight="1">
      <c r="A149" s="222"/>
      <c r="B149" s="243">
        <v>111</v>
      </c>
      <c r="C149" s="98"/>
      <c r="D149" s="257">
        <v>4127</v>
      </c>
      <c r="E149" s="196" t="s">
        <v>84</v>
      </c>
      <c r="F149" s="197">
        <v>5000</v>
      </c>
      <c r="G149" s="197">
        <v>0</v>
      </c>
      <c r="H149" s="198">
        <f t="shared" si="4"/>
        <v>0</v>
      </c>
      <c r="I149" s="133"/>
    </row>
    <row r="150" spans="1:9" s="140" customFormat="1" ht="27" customHeight="1">
      <c r="A150" s="226"/>
      <c r="B150" s="245"/>
      <c r="C150" s="144">
        <v>413</v>
      </c>
      <c r="D150" s="261"/>
      <c r="E150" s="326" t="s">
        <v>5</v>
      </c>
      <c r="F150" s="227">
        <f>F151+F152</f>
        <v>15000</v>
      </c>
      <c r="G150" s="227">
        <f>G151+G152</f>
        <v>13029.03</v>
      </c>
      <c r="H150" s="187">
        <f t="shared" si="4"/>
        <v>86.8602</v>
      </c>
      <c r="I150" s="139"/>
    </row>
    <row r="151" spans="1:9" s="82" customFormat="1" ht="30" customHeight="1">
      <c r="A151" s="219"/>
      <c r="B151" s="242">
        <v>111</v>
      </c>
      <c r="C151" s="180"/>
      <c r="D151" s="254">
        <v>4131</v>
      </c>
      <c r="E151" s="193" t="s">
        <v>226</v>
      </c>
      <c r="F151" s="194">
        <v>13000</v>
      </c>
      <c r="G151" s="194">
        <v>11829.03</v>
      </c>
      <c r="H151" s="191">
        <f t="shared" si="4"/>
        <v>90.99253846153846</v>
      </c>
      <c r="I151" s="133"/>
    </row>
    <row r="152" spans="1:9" s="82" customFormat="1" ht="30" customHeight="1">
      <c r="A152" s="222"/>
      <c r="B152" s="243">
        <v>111</v>
      </c>
      <c r="C152" s="98"/>
      <c r="D152" s="257">
        <v>4133</v>
      </c>
      <c r="E152" s="196" t="s">
        <v>227</v>
      </c>
      <c r="F152" s="197">
        <v>2000</v>
      </c>
      <c r="G152" s="197">
        <v>1200</v>
      </c>
      <c r="H152" s="198">
        <f t="shared" si="4"/>
        <v>60</v>
      </c>
      <c r="I152" s="133"/>
    </row>
    <row r="153" spans="1:9" s="82" customFormat="1" ht="26.25" customHeight="1">
      <c r="A153" s="219"/>
      <c r="B153" s="244"/>
      <c r="C153" s="144">
        <v>414</v>
      </c>
      <c r="D153" s="264"/>
      <c r="E153" s="326" t="s">
        <v>231</v>
      </c>
      <c r="F153" s="203">
        <f>SUM(F154:F158)</f>
        <v>307500</v>
      </c>
      <c r="G153" s="203">
        <f>SUM(G154:G158)</f>
        <v>205461.95</v>
      </c>
      <c r="H153" s="187">
        <f t="shared" si="4"/>
        <v>66.81689430894309</v>
      </c>
      <c r="I153" s="133"/>
    </row>
    <row r="154" spans="1:9" s="82" customFormat="1" ht="30" customHeight="1">
      <c r="A154" s="219"/>
      <c r="B154" s="242">
        <v>111</v>
      </c>
      <c r="C154" s="180"/>
      <c r="D154" s="254">
        <v>4141</v>
      </c>
      <c r="E154" s="193" t="s">
        <v>228</v>
      </c>
      <c r="F154" s="194">
        <v>30000</v>
      </c>
      <c r="G154" s="194">
        <v>16994.45</v>
      </c>
      <c r="H154" s="191">
        <f t="shared" si="4"/>
        <v>56.64816666666667</v>
      </c>
      <c r="I154" s="133"/>
    </row>
    <row r="155" spans="1:9" s="82" customFormat="1" ht="30" customHeight="1">
      <c r="A155" s="219"/>
      <c r="B155" s="242">
        <v>111</v>
      </c>
      <c r="C155" s="180"/>
      <c r="D155" s="254">
        <v>4142</v>
      </c>
      <c r="E155" s="193" t="s">
        <v>247</v>
      </c>
      <c r="F155" s="194">
        <v>10000</v>
      </c>
      <c r="G155" s="194">
        <v>9586</v>
      </c>
      <c r="H155" s="191">
        <f t="shared" si="4"/>
        <v>95.86</v>
      </c>
      <c r="I155" s="133"/>
    </row>
    <row r="156" spans="1:9" s="82" customFormat="1" ht="30" customHeight="1">
      <c r="A156" s="219"/>
      <c r="B156" s="242">
        <v>111</v>
      </c>
      <c r="C156" s="180"/>
      <c r="D156" s="254">
        <v>4143</v>
      </c>
      <c r="E156" s="193" t="s">
        <v>229</v>
      </c>
      <c r="F156" s="194">
        <v>22000</v>
      </c>
      <c r="G156" s="194">
        <v>17254.4</v>
      </c>
      <c r="H156" s="191">
        <f t="shared" si="4"/>
        <v>78.42909090909092</v>
      </c>
      <c r="I156" s="133"/>
    </row>
    <row r="157" spans="1:9" s="82" customFormat="1" ht="30" customHeight="1">
      <c r="A157" s="219"/>
      <c r="B157" s="242">
        <v>111</v>
      </c>
      <c r="C157" s="180"/>
      <c r="D157" s="254">
        <v>4147</v>
      </c>
      <c r="E157" s="193" t="s">
        <v>234</v>
      </c>
      <c r="F157" s="194">
        <v>21000</v>
      </c>
      <c r="G157" s="194">
        <v>0</v>
      </c>
      <c r="H157" s="191">
        <f t="shared" si="4"/>
        <v>0</v>
      </c>
      <c r="I157" s="133"/>
    </row>
    <row r="158" spans="1:9" s="82" customFormat="1" ht="30" customHeight="1">
      <c r="A158" s="222"/>
      <c r="B158" s="243">
        <v>111</v>
      </c>
      <c r="C158" s="98"/>
      <c r="D158" s="257">
        <v>4149</v>
      </c>
      <c r="E158" s="196" t="s">
        <v>248</v>
      </c>
      <c r="F158" s="228">
        <v>224500</v>
      </c>
      <c r="G158" s="228">
        <v>161627.1</v>
      </c>
      <c r="H158" s="198">
        <f t="shared" si="4"/>
        <v>71.99425389755011</v>
      </c>
      <c r="I158" s="133"/>
    </row>
    <row r="159" spans="1:9" s="82" customFormat="1" ht="39" customHeight="1">
      <c r="A159" s="219"/>
      <c r="B159" s="244"/>
      <c r="C159" s="265">
        <v>431</v>
      </c>
      <c r="D159" s="261"/>
      <c r="E159" s="371" t="s">
        <v>8</v>
      </c>
      <c r="F159" s="203">
        <f>F160</f>
        <v>15000</v>
      </c>
      <c r="G159" s="203">
        <f>G160</f>
        <v>9400</v>
      </c>
      <c r="H159" s="187">
        <f t="shared" si="4"/>
        <v>62.66666666666667</v>
      </c>
      <c r="I159" s="133"/>
    </row>
    <row r="160" spans="1:9" s="82" customFormat="1" ht="30" customHeight="1">
      <c r="A160" s="222"/>
      <c r="B160" s="243">
        <v>111</v>
      </c>
      <c r="C160" s="266"/>
      <c r="D160" s="257">
        <v>4318</v>
      </c>
      <c r="E160" s="196" t="s">
        <v>135</v>
      </c>
      <c r="F160" s="228">
        <v>15000</v>
      </c>
      <c r="G160" s="228">
        <v>9400</v>
      </c>
      <c r="H160" s="198">
        <f t="shared" si="4"/>
        <v>62.66666666666667</v>
      </c>
      <c r="I160" s="133"/>
    </row>
    <row r="161" spans="1:9" s="82" customFormat="1" ht="25.5" customHeight="1">
      <c r="A161" s="219"/>
      <c r="B161" s="244"/>
      <c r="C161" s="265">
        <v>441</v>
      </c>
      <c r="D161" s="261"/>
      <c r="E161" s="371" t="s">
        <v>88</v>
      </c>
      <c r="F161" s="203">
        <f>F162</f>
        <v>2500</v>
      </c>
      <c r="G161" s="203">
        <f>G162</f>
        <v>2414.66</v>
      </c>
      <c r="H161" s="187">
        <f t="shared" si="4"/>
        <v>96.5864</v>
      </c>
      <c r="I161" s="133"/>
    </row>
    <row r="162" spans="1:9" s="82" customFormat="1" ht="25.5" customHeight="1" thickBot="1">
      <c r="A162" s="219"/>
      <c r="B162" s="246">
        <v>111</v>
      </c>
      <c r="C162" s="181"/>
      <c r="D162" s="262">
        <v>4415</v>
      </c>
      <c r="E162" s="229" t="s">
        <v>223</v>
      </c>
      <c r="F162" s="230">
        <v>2500</v>
      </c>
      <c r="G162" s="230">
        <v>2414.66</v>
      </c>
      <c r="H162" s="231">
        <f t="shared" si="4"/>
        <v>96.5864</v>
      </c>
      <c r="I162" s="133"/>
    </row>
    <row r="163" spans="1:9" s="82" customFormat="1" ht="30" customHeight="1" thickBot="1">
      <c r="A163" s="446" t="s">
        <v>92</v>
      </c>
      <c r="B163" s="447"/>
      <c r="C163" s="447"/>
      <c r="D163" s="447"/>
      <c r="E163" s="447"/>
      <c r="F163" s="232">
        <f>F161+F159+F153+F150+F141+F147</f>
        <v>706500</v>
      </c>
      <c r="G163" s="232">
        <f>G161+G159+G153+G150+G141+G147</f>
        <v>549945.05</v>
      </c>
      <c r="H163" s="315">
        <f t="shared" si="4"/>
        <v>77.84077140835103</v>
      </c>
      <c r="I163" s="133"/>
    </row>
    <row r="164" spans="1:9" s="82" customFormat="1" ht="30" customHeight="1" thickBot="1">
      <c r="A164" s="385">
        <v>2</v>
      </c>
      <c r="B164" s="461" t="s">
        <v>156</v>
      </c>
      <c r="C164" s="462"/>
      <c r="D164" s="462"/>
      <c r="E164" s="462"/>
      <c r="F164" s="463"/>
      <c r="G164" s="384"/>
      <c r="H164" s="218"/>
      <c r="I164" s="133"/>
    </row>
    <row r="165" spans="1:9" s="82" customFormat="1" ht="30" customHeight="1">
      <c r="A165" s="233"/>
      <c r="B165" s="244"/>
      <c r="C165" s="164">
        <v>411</v>
      </c>
      <c r="D165" s="264"/>
      <c r="E165" s="326" t="s">
        <v>0</v>
      </c>
      <c r="F165" s="203">
        <f>SUM(F166:F170)</f>
        <v>64700</v>
      </c>
      <c r="G165" s="203">
        <f>SUM(G166:G170)</f>
        <v>60071.68</v>
      </c>
      <c r="H165" s="187">
        <f t="shared" si="4"/>
        <v>92.8464914992272</v>
      </c>
      <c r="I165" s="133"/>
    </row>
    <row r="166" spans="1:9" s="82" customFormat="1" ht="30" customHeight="1">
      <c r="A166" s="192"/>
      <c r="B166" s="242">
        <v>111</v>
      </c>
      <c r="C166" s="267"/>
      <c r="D166" s="254">
        <v>4111</v>
      </c>
      <c r="E166" s="193" t="s">
        <v>91</v>
      </c>
      <c r="F166" s="194">
        <v>39000</v>
      </c>
      <c r="G166" s="194">
        <v>34745.46</v>
      </c>
      <c r="H166" s="191">
        <f t="shared" si="4"/>
        <v>89.09092307692308</v>
      </c>
      <c r="I166" s="133"/>
    </row>
    <row r="167" spans="1:9" s="82" customFormat="1" ht="30" customHeight="1">
      <c r="A167" s="192"/>
      <c r="B167" s="242">
        <v>111</v>
      </c>
      <c r="C167" s="267"/>
      <c r="D167" s="254">
        <v>4112</v>
      </c>
      <c r="E167" s="193" t="s">
        <v>80</v>
      </c>
      <c r="F167" s="194">
        <v>5200</v>
      </c>
      <c r="G167" s="194">
        <v>5099.62</v>
      </c>
      <c r="H167" s="191">
        <f t="shared" si="4"/>
        <v>98.06961538461539</v>
      </c>
      <c r="I167" s="133"/>
    </row>
    <row r="168" spans="1:9" s="82" customFormat="1" ht="26.25" customHeight="1">
      <c r="A168" s="192"/>
      <c r="B168" s="242">
        <v>111</v>
      </c>
      <c r="C168" s="267"/>
      <c r="D168" s="254">
        <v>4113</v>
      </c>
      <c r="E168" s="193" t="s">
        <v>126</v>
      </c>
      <c r="F168" s="194">
        <v>13500</v>
      </c>
      <c r="G168" s="194">
        <v>13347.32</v>
      </c>
      <c r="H168" s="191">
        <f t="shared" si="4"/>
        <v>98.86903703703703</v>
      </c>
      <c r="I168" s="133"/>
    </row>
    <row r="169" spans="1:9" s="82" customFormat="1" ht="30" customHeight="1">
      <c r="A169" s="192"/>
      <c r="B169" s="242">
        <v>111</v>
      </c>
      <c r="C169" s="267"/>
      <c r="D169" s="254">
        <v>4114</v>
      </c>
      <c r="E169" s="193" t="s">
        <v>127</v>
      </c>
      <c r="F169" s="194">
        <v>6200</v>
      </c>
      <c r="G169" s="194">
        <v>6114.22</v>
      </c>
      <c r="H169" s="191">
        <f t="shared" si="4"/>
        <v>98.61645161290323</v>
      </c>
      <c r="I169" s="133"/>
    </row>
    <row r="170" spans="1:9" s="82" customFormat="1" ht="30" customHeight="1">
      <c r="A170" s="195"/>
      <c r="B170" s="243">
        <v>111</v>
      </c>
      <c r="C170" s="268"/>
      <c r="D170" s="257">
        <v>4115</v>
      </c>
      <c r="E170" s="196" t="s">
        <v>73</v>
      </c>
      <c r="F170" s="197">
        <v>800</v>
      </c>
      <c r="G170" s="197">
        <v>765.06</v>
      </c>
      <c r="H170" s="198">
        <f t="shared" si="4"/>
        <v>95.6325</v>
      </c>
      <c r="I170" s="133"/>
    </row>
    <row r="171" spans="1:9" s="82" customFormat="1" ht="25.5" customHeight="1">
      <c r="A171" s="234"/>
      <c r="B171" s="244"/>
      <c r="C171" s="269">
        <v>412</v>
      </c>
      <c r="D171" s="264"/>
      <c r="E171" s="326" t="s">
        <v>4</v>
      </c>
      <c r="F171" s="203">
        <f>F172+F173</f>
        <v>2100</v>
      </c>
      <c r="G171" s="203">
        <f>G172+G173</f>
        <v>1290.2199999999998</v>
      </c>
      <c r="H171" s="187">
        <f t="shared" si="4"/>
        <v>61.43904761904761</v>
      </c>
      <c r="I171" s="133"/>
    </row>
    <row r="172" spans="1:9" s="82" customFormat="1" ht="26.25" customHeight="1">
      <c r="A172" s="192"/>
      <c r="B172" s="242">
        <v>111</v>
      </c>
      <c r="C172" s="267"/>
      <c r="D172" s="254">
        <v>4123</v>
      </c>
      <c r="E172" s="193" t="s">
        <v>82</v>
      </c>
      <c r="F172" s="194">
        <v>1100</v>
      </c>
      <c r="G172" s="194">
        <v>1096.86</v>
      </c>
      <c r="H172" s="191">
        <f t="shared" si="4"/>
        <v>99.71454545454544</v>
      </c>
      <c r="I172" s="133"/>
    </row>
    <row r="173" spans="1:9" s="82" customFormat="1" ht="30" customHeight="1">
      <c r="A173" s="195"/>
      <c r="B173" s="243">
        <v>111</v>
      </c>
      <c r="C173" s="268"/>
      <c r="D173" s="257">
        <v>4127</v>
      </c>
      <c r="E173" s="196" t="s">
        <v>84</v>
      </c>
      <c r="F173" s="197">
        <v>1000</v>
      </c>
      <c r="G173" s="197">
        <v>193.36</v>
      </c>
      <c r="H173" s="198">
        <f t="shared" si="4"/>
        <v>19.336000000000002</v>
      </c>
      <c r="I173" s="133"/>
    </row>
    <row r="174" spans="1:9" s="140" customFormat="1" ht="27" customHeight="1">
      <c r="A174" s="235"/>
      <c r="B174" s="245"/>
      <c r="C174" s="269">
        <v>413</v>
      </c>
      <c r="D174" s="261"/>
      <c r="E174" s="326" t="s">
        <v>5</v>
      </c>
      <c r="F174" s="227">
        <f>F175+F176</f>
        <v>2000</v>
      </c>
      <c r="G174" s="227">
        <f>G175+G176</f>
        <v>436</v>
      </c>
      <c r="H174" s="187">
        <f t="shared" si="4"/>
        <v>21.8</v>
      </c>
      <c r="I174" s="139"/>
    </row>
    <row r="175" spans="1:9" s="82" customFormat="1" ht="30" customHeight="1">
      <c r="A175" s="192"/>
      <c r="B175" s="242">
        <v>111</v>
      </c>
      <c r="C175" s="270"/>
      <c r="D175" s="254">
        <v>4131</v>
      </c>
      <c r="E175" s="193" t="s">
        <v>226</v>
      </c>
      <c r="F175" s="236">
        <v>1500</v>
      </c>
      <c r="G175" s="236">
        <v>436</v>
      </c>
      <c r="H175" s="191">
        <f t="shared" si="4"/>
        <v>29.06666666666667</v>
      </c>
      <c r="I175" s="133"/>
    </row>
    <row r="176" spans="1:9" s="82" customFormat="1" ht="30" customHeight="1">
      <c r="A176" s="195"/>
      <c r="B176" s="243">
        <v>111</v>
      </c>
      <c r="C176" s="271"/>
      <c r="D176" s="257">
        <v>4133</v>
      </c>
      <c r="E176" s="196" t="s">
        <v>227</v>
      </c>
      <c r="F176" s="228">
        <v>500</v>
      </c>
      <c r="G176" s="228">
        <v>0</v>
      </c>
      <c r="H176" s="198">
        <f t="shared" si="4"/>
        <v>0</v>
      </c>
      <c r="I176" s="133"/>
    </row>
    <row r="177" spans="1:9" s="82" customFormat="1" ht="24.75" customHeight="1">
      <c r="A177" s="234"/>
      <c r="B177" s="244"/>
      <c r="C177" s="269">
        <v>414</v>
      </c>
      <c r="D177" s="264"/>
      <c r="E177" s="326" t="s">
        <v>231</v>
      </c>
      <c r="F177" s="203">
        <f>SUM(F178:F180)</f>
        <v>8500</v>
      </c>
      <c r="G177" s="203">
        <f>SUM(G178:G180)</f>
        <v>4916.049999999999</v>
      </c>
      <c r="H177" s="187">
        <f t="shared" si="4"/>
        <v>57.83588235294117</v>
      </c>
      <c r="I177" s="133"/>
    </row>
    <row r="178" spans="1:9" s="82" customFormat="1" ht="30" customHeight="1">
      <c r="A178" s="192"/>
      <c r="B178" s="242">
        <v>111</v>
      </c>
      <c r="C178" s="267"/>
      <c r="D178" s="254">
        <v>4141</v>
      </c>
      <c r="E178" s="193" t="s">
        <v>228</v>
      </c>
      <c r="F178" s="194">
        <v>1000</v>
      </c>
      <c r="G178" s="194">
        <v>390</v>
      </c>
      <c r="H178" s="191">
        <f t="shared" si="4"/>
        <v>39</v>
      </c>
      <c r="I178" s="133"/>
    </row>
    <row r="179" spans="1:9" s="82" customFormat="1" ht="30" customHeight="1">
      <c r="A179" s="192"/>
      <c r="B179" s="242">
        <v>111</v>
      </c>
      <c r="C179" s="267" t="s">
        <v>148</v>
      </c>
      <c r="D179" s="254">
        <v>4143</v>
      </c>
      <c r="E179" s="193" t="s">
        <v>229</v>
      </c>
      <c r="F179" s="194">
        <v>2500</v>
      </c>
      <c r="G179" s="194">
        <v>2035.82</v>
      </c>
      <c r="H179" s="191">
        <f t="shared" si="4"/>
        <v>81.4328</v>
      </c>
      <c r="I179" s="133"/>
    </row>
    <row r="180" spans="1:9" s="377" customFormat="1" ht="30" customHeight="1" thickBot="1">
      <c r="A180" s="204"/>
      <c r="B180" s="246">
        <v>111</v>
      </c>
      <c r="C180" s="272"/>
      <c r="D180" s="262">
        <v>4149</v>
      </c>
      <c r="E180" s="229" t="s">
        <v>230</v>
      </c>
      <c r="F180" s="230">
        <v>5000</v>
      </c>
      <c r="G180" s="230">
        <v>2490.23</v>
      </c>
      <c r="H180" s="231">
        <f t="shared" si="4"/>
        <v>49.8046</v>
      </c>
      <c r="I180" s="136"/>
    </row>
    <row r="181" spans="1:9" s="82" customFormat="1" ht="30" customHeight="1" thickBot="1">
      <c r="A181" s="446" t="s">
        <v>95</v>
      </c>
      <c r="B181" s="467"/>
      <c r="C181" s="467"/>
      <c r="D181" s="467"/>
      <c r="E181" s="467"/>
      <c r="F181" s="237">
        <f>F165+F171+F174+F177</f>
        <v>77300</v>
      </c>
      <c r="G181" s="237">
        <f>G165+G171+G174+G177</f>
        <v>66713.95</v>
      </c>
      <c r="H181" s="315">
        <f t="shared" si="4"/>
        <v>86.30523932729625</v>
      </c>
      <c r="I181" s="133"/>
    </row>
    <row r="182" spans="1:9" s="82" customFormat="1" ht="6.75" customHeight="1">
      <c r="A182" s="386"/>
      <c r="B182" s="387"/>
      <c r="C182" s="387"/>
      <c r="D182" s="387"/>
      <c r="E182" s="386"/>
      <c r="F182" s="73"/>
      <c r="G182" s="73"/>
      <c r="H182" s="161"/>
      <c r="I182" s="133"/>
    </row>
    <row r="183" spans="1:9" s="82" customFormat="1" ht="14.25" customHeight="1" thickBot="1">
      <c r="A183" s="386"/>
      <c r="B183" s="387"/>
      <c r="C183" s="387"/>
      <c r="D183" s="387"/>
      <c r="E183" s="386"/>
      <c r="F183" s="73"/>
      <c r="G183" s="73"/>
      <c r="H183" s="162"/>
      <c r="I183" s="133"/>
    </row>
    <row r="184" spans="1:9" s="84" customFormat="1" ht="17.25" customHeight="1">
      <c r="A184" s="274" t="s">
        <v>60</v>
      </c>
      <c r="B184" s="275" t="s">
        <v>62</v>
      </c>
      <c r="C184" s="275" t="s">
        <v>28</v>
      </c>
      <c r="D184" s="275" t="s">
        <v>28</v>
      </c>
      <c r="E184" s="164" t="s">
        <v>59</v>
      </c>
      <c r="F184" s="164" t="s">
        <v>64</v>
      </c>
      <c r="G184" s="164" t="s">
        <v>264</v>
      </c>
      <c r="H184" s="456" t="s">
        <v>263</v>
      </c>
      <c r="I184" s="138"/>
    </row>
    <row r="185" spans="1:9" s="84" customFormat="1" ht="14.25" customHeight="1" thickBot="1">
      <c r="A185" s="276" t="s">
        <v>61</v>
      </c>
      <c r="B185" s="277" t="s">
        <v>61</v>
      </c>
      <c r="C185" s="277" t="s">
        <v>61</v>
      </c>
      <c r="D185" s="277" t="s">
        <v>61</v>
      </c>
      <c r="E185" s="166"/>
      <c r="F185" s="167">
        <v>2013</v>
      </c>
      <c r="G185" s="167">
        <v>2013</v>
      </c>
      <c r="H185" s="457"/>
      <c r="I185" s="138"/>
    </row>
    <row r="186" spans="1:9" s="82" customFormat="1" ht="27.75" customHeight="1" thickBot="1">
      <c r="A186" s="388">
        <v>3</v>
      </c>
      <c r="B186" s="465" t="s">
        <v>157</v>
      </c>
      <c r="C186" s="466"/>
      <c r="D186" s="466"/>
      <c r="E186" s="466"/>
      <c r="F186" s="466"/>
      <c r="G186" s="389"/>
      <c r="H186" s="218"/>
      <c r="I186" s="133"/>
    </row>
    <row r="187" spans="1:9" s="82" customFormat="1" ht="27.75" customHeight="1">
      <c r="A187" s="219"/>
      <c r="B187" s="244"/>
      <c r="C187" s="144">
        <v>411</v>
      </c>
      <c r="D187" s="263"/>
      <c r="E187" s="349" t="s">
        <v>0</v>
      </c>
      <c r="F187" s="221">
        <f>SUM(F188:F192)</f>
        <v>63300</v>
      </c>
      <c r="G187" s="221">
        <f>SUM(G188:G192)</f>
        <v>37903.49</v>
      </c>
      <c r="H187" s="363">
        <f t="shared" si="4"/>
        <v>59.87913112164297</v>
      </c>
      <c r="I187" s="133"/>
    </row>
    <row r="188" spans="1:9" s="82" customFormat="1" ht="27.75" customHeight="1">
      <c r="A188" s="219"/>
      <c r="B188" s="242">
        <v>111</v>
      </c>
      <c r="C188" s="180"/>
      <c r="D188" s="254">
        <v>4111</v>
      </c>
      <c r="E188" s="193" t="s">
        <v>91</v>
      </c>
      <c r="F188" s="194">
        <v>37500</v>
      </c>
      <c r="G188" s="194">
        <v>22032.48</v>
      </c>
      <c r="H188" s="191">
        <f t="shared" si="4"/>
        <v>58.75328</v>
      </c>
      <c r="I188" s="133"/>
    </row>
    <row r="189" spans="1:9" s="82" customFormat="1" ht="27.75" customHeight="1">
      <c r="A189" s="219"/>
      <c r="B189" s="242">
        <v>111</v>
      </c>
      <c r="C189" s="180"/>
      <c r="D189" s="254">
        <v>4112</v>
      </c>
      <c r="E189" s="193" t="s">
        <v>80</v>
      </c>
      <c r="F189" s="194">
        <v>5000</v>
      </c>
      <c r="G189" s="194">
        <v>3537.49</v>
      </c>
      <c r="H189" s="191">
        <f t="shared" si="4"/>
        <v>70.7498</v>
      </c>
      <c r="I189" s="133"/>
    </row>
    <row r="190" spans="1:9" s="82" customFormat="1" ht="27.75" customHeight="1">
      <c r="A190" s="219"/>
      <c r="B190" s="242">
        <v>111</v>
      </c>
      <c r="C190" s="180"/>
      <c r="D190" s="254">
        <v>4113</v>
      </c>
      <c r="E190" s="193" t="s">
        <v>126</v>
      </c>
      <c r="F190" s="194">
        <v>13500</v>
      </c>
      <c r="G190" s="194">
        <v>8074.65</v>
      </c>
      <c r="H190" s="191">
        <f t="shared" si="4"/>
        <v>59.812222222222225</v>
      </c>
      <c r="I190" s="133"/>
    </row>
    <row r="191" spans="1:9" s="82" customFormat="1" ht="27.75" customHeight="1">
      <c r="A191" s="219"/>
      <c r="B191" s="242">
        <v>111</v>
      </c>
      <c r="C191" s="180"/>
      <c r="D191" s="254">
        <v>4114</v>
      </c>
      <c r="E191" s="193" t="s">
        <v>127</v>
      </c>
      <c r="F191" s="194">
        <v>6500</v>
      </c>
      <c r="G191" s="194">
        <v>3728.03</v>
      </c>
      <c r="H191" s="191">
        <f t="shared" si="4"/>
        <v>57.35430769230769</v>
      </c>
      <c r="I191" s="133"/>
    </row>
    <row r="192" spans="1:9" s="82" customFormat="1" ht="27.75" customHeight="1">
      <c r="A192" s="222"/>
      <c r="B192" s="243">
        <v>111</v>
      </c>
      <c r="C192" s="98"/>
      <c r="D192" s="257">
        <v>4115</v>
      </c>
      <c r="E192" s="196" t="s">
        <v>73</v>
      </c>
      <c r="F192" s="197">
        <v>800</v>
      </c>
      <c r="G192" s="197">
        <v>530.84</v>
      </c>
      <c r="H192" s="198">
        <f t="shared" si="4"/>
        <v>66.355</v>
      </c>
      <c r="I192" s="133"/>
    </row>
    <row r="193" spans="1:9" s="82" customFormat="1" ht="27.75" customHeight="1">
      <c r="A193" s="219"/>
      <c r="B193" s="244"/>
      <c r="C193" s="144">
        <v>412</v>
      </c>
      <c r="D193" s="264"/>
      <c r="E193" s="326" t="s">
        <v>4</v>
      </c>
      <c r="F193" s="203">
        <f>F194+F195</f>
        <v>3000</v>
      </c>
      <c r="G193" s="203">
        <f>G194+G195</f>
        <v>1578.03</v>
      </c>
      <c r="H193" s="187">
        <f t="shared" si="4"/>
        <v>52.601</v>
      </c>
      <c r="I193" s="133"/>
    </row>
    <row r="194" spans="1:9" s="82" customFormat="1" ht="27.75" customHeight="1">
      <c r="A194" s="219"/>
      <c r="B194" s="242">
        <v>111</v>
      </c>
      <c r="C194" s="180"/>
      <c r="D194" s="254">
        <v>4123</v>
      </c>
      <c r="E194" s="193" t="s">
        <v>82</v>
      </c>
      <c r="F194" s="194">
        <v>2500</v>
      </c>
      <c r="G194" s="194">
        <v>1578.03</v>
      </c>
      <c r="H194" s="191">
        <f t="shared" si="4"/>
        <v>63.1212</v>
      </c>
      <c r="I194" s="133"/>
    </row>
    <row r="195" spans="1:9" s="82" customFormat="1" ht="27.75" customHeight="1">
      <c r="A195" s="222"/>
      <c r="B195" s="243">
        <v>111</v>
      </c>
      <c r="C195" s="98"/>
      <c r="D195" s="257">
        <v>4127</v>
      </c>
      <c r="E195" s="196" t="s">
        <v>84</v>
      </c>
      <c r="F195" s="197">
        <v>500</v>
      </c>
      <c r="G195" s="197">
        <v>0</v>
      </c>
      <c r="H195" s="198">
        <f t="shared" si="4"/>
        <v>0</v>
      </c>
      <c r="I195" s="133"/>
    </row>
    <row r="196" spans="1:9" s="140" customFormat="1" ht="27.75" customHeight="1">
      <c r="A196" s="226"/>
      <c r="B196" s="245"/>
      <c r="C196" s="144">
        <v>413</v>
      </c>
      <c r="D196" s="261"/>
      <c r="E196" s="326" t="s">
        <v>5</v>
      </c>
      <c r="F196" s="227">
        <f>F197+F198</f>
        <v>1000</v>
      </c>
      <c r="G196" s="227">
        <f>G197+G198</f>
        <v>216.87</v>
      </c>
      <c r="H196" s="187">
        <f t="shared" si="4"/>
        <v>21.687</v>
      </c>
      <c r="I196" s="139"/>
    </row>
    <row r="197" spans="1:9" s="82" customFormat="1" ht="27.75" customHeight="1">
      <c r="A197" s="219"/>
      <c r="B197" s="242">
        <v>111</v>
      </c>
      <c r="C197" s="144"/>
      <c r="D197" s="254">
        <v>4131</v>
      </c>
      <c r="E197" s="193" t="s">
        <v>226</v>
      </c>
      <c r="F197" s="236">
        <v>500</v>
      </c>
      <c r="G197" s="236">
        <v>216.87</v>
      </c>
      <c r="H197" s="191">
        <f t="shared" si="4"/>
        <v>43.374</v>
      </c>
      <c r="I197" s="133"/>
    </row>
    <row r="198" spans="1:9" s="82" customFormat="1" ht="27.75" customHeight="1">
      <c r="A198" s="222"/>
      <c r="B198" s="243">
        <v>111</v>
      </c>
      <c r="C198" s="278"/>
      <c r="D198" s="257">
        <v>4133</v>
      </c>
      <c r="E198" s="196" t="s">
        <v>227</v>
      </c>
      <c r="F198" s="228">
        <v>500</v>
      </c>
      <c r="G198" s="228">
        <v>0</v>
      </c>
      <c r="H198" s="198">
        <f t="shared" si="4"/>
        <v>0</v>
      </c>
      <c r="I198" s="133"/>
    </row>
    <row r="199" spans="1:9" s="82" customFormat="1" ht="27.75" customHeight="1">
      <c r="A199" s="219"/>
      <c r="B199" s="244"/>
      <c r="C199" s="144">
        <v>414</v>
      </c>
      <c r="D199" s="264"/>
      <c r="E199" s="326" t="s">
        <v>231</v>
      </c>
      <c r="F199" s="203">
        <f>SUM(F200:F202)</f>
        <v>6000</v>
      </c>
      <c r="G199" s="203">
        <f>SUM(G200:G202)</f>
        <v>1131.5</v>
      </c>
      <c r="H199" s="187">
        <f t="shared" si="4"/>
        <v>18.858333333333334</v>
      </c>
      <c r="I199" s="133"/>
    </row>
    <row r="200" spans="1:9" s="82" customFormat="1" ht="27.75" customHeight="1">
      <c r="A200" s="219"/>
      <c r="B200" s="242">
        <v>111</v>
      </c>
      <c r="C200" s="180"/>
      <c r="D200" s="254">
        <v>4141</v>
      </c>
      <c r="E200" s="193" t="s">
        <v>228</v>
      </c>
      <c r="F200" s="194">
        <v>3000</v>
      </c>
      <c r="G200" s="194">
        <v>265.5</v>
      </c>
      <c r="H200" s="191">
        <f t="shared" si="4"/>
        <v>8.85</v>
      </c>
      <c r="I200" s="133"/>
    </row>
    <row r="201" spans="1:9" s="82" customFormat="1" ht="27.75" customHeight="1">
      <c r="A201" s="273"/>
      <c r="B201" s="242">
        <v>111</v>
      </c>
      <c r="C201" s="180" t="s">
        <v>148</v>
      </c>
      <c r="D201" s="254">
        <v>4143</v>
      </c>
      <c r="E201" s="193" t="s">
        <v>249</v>
      </c>
      <c r="F201" s="194">
        <v>1500</v>
      </c>
      <c r="G201" s="194">
        <v>805.77</v>
      </c>
      <c r="H201" s="191">
        <f t="shared" si="4"/>
        <v>53.717999999999996</v>
      </c>
      <c r="I201" s="133"/>
    </row>
    <row r="202" spans="1:9" s="377" customFormat="1" ht="27.75" customHeight="1" thickBot="1">
      <c r="A202" s="219"/>
      <c r="B202" s="246">
        <v>111</v>
      </c>
      <c r="C202" s="180"/>
      <c r="D202" s="259">
        <v>4149</v>
      </c>
      <c r="E202" s="205" t="s">
        <v>230</v>
      </c>
      <c r="F202" s="279">
        <v>1500</v>
      </c>
      <c r="G202" s="279">
        <v>60.23</v>
      </c>
      <c r="H202" s="207">
        <f t="shared" si="4"/>
        <v>4.015333333333333</v>
      </c>
      <c r="I202" s="136"/>
    </row>
    <row r="203" spans="1:9" s="82" customFormat="1" ht="27.75" customHeight="1" thickBot="1">
      <c r="A203" s="446" t="s">
        <v>112</v>
      </c>
      <c r="B203" s="464"/>
      <c r="C203" s="464"/>
      <c r="D203" s="464"/>
      <c r="E203" s="464"/>
      <c r="F203" s="237">
        <f>F187+F193+F196+F199</f>
        <v>73300</v>
      </c>
      <c r="G203" s="237">
        <f>G187+G193+G196+G199</f>
        <v>40829.89</v>
      </c>
      <c r="H203" s="315">
        <f aca="true" t="shared" si="5" ref="H203:H266">G203/F203*100</f>
        <v>55.702442019099585</v>
      </c>
      <c r="I203" s="133"/>
    </row>
    <row r="204" spans="1:9" s="82" customFormat="1" ht="27.75" customHeight="1" thickBot="1">
      <c r="A204" s="390">
        <v>4</v>
      </c>
      <c r="B204" s="465" t="s">
        <v>93</v>
      </c>
      <c r="C204" s="466"/>
      <c r="D204" s="466"/>
      <c r="E204" s="466"/>
      <c r="F204" s="466"/>
      <c r="G204" s="389"/>
      <c r="H204" s="218"/>
      <c r="I204" s="133"/>
    </row>
    <row r="205" spans="1:9" s="82" customFormat="1" ht="27.75" customHeight="1">
      <c r="A205" s="219"/>
      <c r="B205" s="223"/>
      <c r="C205" s="220">
        <v>411</v>
      </c>
      <c r="D205" s="224"/>
      <c r="E205" s="326" t="s">
        <v>0</v>
      </c>
      <c r="F205" s="203">
        <f>SUM(F206:F210)</f>
        <v>175800</v>
      </c>
      <c r="G205" s="221">
        <f>SUM(G206:G210)</f>
        <v>159231.3</v>
      </c>
      <c r="H205" s="363">
        <f t="shared" si="5"/>
        <v>90.57525597269624</v>
      </c>
      <c r="I205" s="133"/>
    </row>
    <row r="206" spans="1:9" s="82" customFormat="1" ht="27.75" customHeight="1">
      <c r="A206" s="219"/>
      <c r="B206" s="242">
        <v>111</v>
      </c>
      <c r="C206" s="180"/>
      <c r="D206" s="254">
        <v>4111</v>
      </c>
      <c r="E206" s="193" t="s">
        <v>91</v>
      </c>
      <c r="F206" s="194">
        <v>102500</v>
      </c>
      <c r="G206" s="194">
        <v>92039.48</v>
      </c>
      <c r="H206" s="191">
        <f t="shared" si="5"/>
        <v>89.79461463414634</v>
      </c>
      <c r="I206" s="136"/>
    </row>
    <row r="207" spans="1:9" s="82" customFormat="1" ht="27.75" customHeight="1">
      <c r="A207" s="219"/>
      <c r="B207" s="242">
        <v>111</v>
      </c>
      <c r="C207" s="180"/>
      <c r="D207" s="254">
        <v>4112</v>
      </c>
      <c r="E207" s="193" t="s">
        <v>80</v>
      </c>
      <c r="F207" s="194">
        <v>14800</v>
      </c>
      <c r="G207" s="194">
        <v>14605.3</v>
      </c>
      <c r="H207" s="191">
        <f t="shared" si="5"/>
        <v>98.68445945945945</v>
      </c>
      <c r="I207" s="136"/>
    </row>
    <row r="208" spans="1:9" s="82" customFormat="1" ht="27.75" customHeight="1">
      <c r="A208" s="219"/>
      <c r="B208" s="242">
        <v>111</v>
      </c>
      <c r="C208" s="180"/>
      <c r="D208" s="254">
        <v>4113</v>
      </c>
      <c r="E208" s="193" t="s">
        <v>126</v>
      </c>
      <c r="F208" s="194">
        <v>38000</v>
      </c>
      <c r="G208" s="194">
        <v>34851.81</v>
      </c>
      <c r="H208" s="191">
        <f t="shared" si="5"/>
        <v>91.71528947368421</v>
      </c>
      <c r="I208" s="133"/>
    </row>
    <row r="209" spans="1:9" s="82" customFormat="1" ht="27.75" customHeight="1">
      <c r="A209" s="219"/>
      <c r="B209" s="242">
        <v>111</v>
      </c>
      <c r="C209" s="180"/>
      <c r="D209" s="254">
        <v>4114</v>
      </c>
      <c r="E209" s="193" t="s">
        <v>127</v>
      </c>
      <c r="F209" s="194">
        <v>17500</v>
      </c>
      <c r="G209" s="194">
        <v>15401.06</v>
      </c>
      <c r="H209" s="191">
        <f t="shared" si="5"/>
        <v>88.00605714285714</v>
      </c>
      <c r="I209" s="133"/>
    </row>
    <row r="210" spans="1:9" s="82" customFormat="1" ht="27.75" customHeight="1">
      <c r="A210" s="222"/>
      <c r="B210" s="243">
        <v>111</v>
      </c>
      <c r="C210" s="98"/>
      <c r="D210" s="257">
        <v>4115</v>
      </c>
      <c r="E210" s="196" t="s">
        <v>73</v>
      </c>
      <c r="F210" s="197">
        <v>3000</v>
      </c>
      <c r="G210" s="197">
        <v>2333.65</v>
      </c>
      <c r="H210" s="198">
        <f t="shared" si="5"/>
        <v>77.78833333333334</v>
      </c>
      <c r="I210" s="133"/>
    </row>
    <row r="211" spans="1:9" s="82" customFormat="1" ht="27.75" customHeight="1">
      <c r="A211" s="219"/>
      <c r="B211" s="245"/>
      <c r="C211" s="144">
        <v>412</v>
      </c>
      <c r="D211" s="244"/>
      <c r="E211" s="326" t="s">
        <v>4</v>
      </c>
      <c r="F211" s="203">
        <f>SUM(F212:F214)</f>
        <v>159000</v>
      </c>
      <c r="G211" s="203">
        <f>SUM(G212:G214)</f>
        <v>145164.02</v>
      </c>
      <c r="H211" s="187">
        <f t="shared" si="5"/>
        <v>91.29812578616352</v>
      </c>
      <c r="I211" s="133"/>
    </row>
    <row r="212" spans="1:9" s="82" customFormat="1" ht="27.75" customHeight="1">
      <c r="A212" s="219"/>
      <c r="B212" s="242">
        <v>111</v>
      </c>
      <c r="C212" s="180"/>
      <c r="D212" s="254">
        <v>4123</v>
      </c>
      <c r="E212" s="193" t="s">
        <v>82</v>
      </c>
      <c r="F212" s="194">
        <v>5000</v>
      </c>
      <c r="G212" s="194">
        <v>4418.05</v>
      </c>
      <c r="H212" s="191">
        <f t="shared" si="5"/>
        <v>88.361</v>
      </c>
      <c r="I212" s="133"/>
    </row>
    <row r="213" spans="1:9" s="82" customFormat="1" ht="27.75" customHeight="1">
      <c r="A213" s="219"/>
      <c r="B213" s="242">
        <v>111</v>
      </c>
      <c r="C213" s="180"/>
      <c r="D213" s="254">
        <v>4126</v>
      </c>
      <c r="E213" s="193" t="s">
        <v>94</v>
      </c>
      <c r="F213" s="194">
        <v>153000</v>
      </c>
      <c r="G213" s="194">
        <v>140745.97</v>
      </c>
      <c r="H213" s="191">
        <f t="shared" si="5"/>
        <v>91.99083006535948</v>
      </c>
      <c r="I213" s="133"/>
    </row>
    <row r="214" spans="1:9" s="82" customFormat="1" ht="27.75" customHeight="1">
      <c r="A214" s="222"/>
      <c r="B214" s="243">
        <v>111</v>
      </c>
      <c r="C214" s="98"/>
      <c r="D214" s="257">
        <v>4127</v>
      </c>
      <c r="E214" s="196" t="s">
        <v>84</v>
      </c>
      <c r="F214" s="197">
        <v>1000</v>
      </c>
      <c r="G214" s="197">
        <v>0</v>
      </c>
      <c r="H214" s="198">
        <f t="shared" si="5"/>
        <v>0</v>
      </c>
      <c r="I214" s="133"/>
    </row>
    <row r="215" spans="1:9" s="82" customFormat="1" ht="27.75" customHeight="1">
      <c r="A215" s="219"/>
      <c r="B215" s="245"/>
      <c r="C215" s="144">
        <v>413</v>
      </c>
      <c r="D215" s="244"/>
      <c r="E215" s="326" t="s">
        <v>5</v>
      </c>
      <c r="F215" s="203">
        <f>SUM(F216:F217)</f>
        <v>10000</v>
      </c>
      <c r="G215" s="203">
        <f>SUM(G216:G217)</f>
        <v>3151.9300000000003</v>
      </c>
      <c r="H215" s="187">
        <f t="shared" si="5"/>
        <v>31.519300000000005</v>
      </c>
      <c r="I215" s="391"/>
    </row>
    <row r="216" spans="1:9" s="82" customFormat="1" ht="27.75" customHeight="1">
      <c r="A216" s="219"/>
      <c r="B216" s="242">
        <v>111</v>
      </c>
      <c r="C216" s="144"/>
      <c r="D216" s="254">
        <v>4131</v>
      </c>
      <c r="E216" s="193" t="s">
        <v>226</v>
      </c>
      <c r="F216" s="194">
        <v>4000</v>
      </c>
      <c r="G216" s="194">
        <v>1471.93</v>
      </c>
      <c r="H216" s="191">
        <f t="shared" si="5"/>
        <v>36.798249999999996</v>
      </c>
      <c r="I216" s="391"/>
    </row>
    <row r="217" spans="1:9" s="82" customFormat="1" ht="27.75" customHeight="1">
      <c r="A217" s="222"/>
      <c r="B217" s="243">
        <v>111</v>
      </c>
      <c r="C217" s="278"/>
      <c r="D217" s="257">
        <v>4133</v>
      </c>
      <c r="E217" s="196" t="s">
        <v>227</v>
      </c>
      <c r="F217" s="197">
        <v>6000</v>
      </c>
      <c r="G217" s="197">
        <v>1680</v>
      </c>
      <c r="H217" s="198">
        <f t="shared" si="5"/>
        <v>28.000000000000004</v>
      </c>
      <c r="I217" s="391"/>
    </row>
    <row r="218" spans="1:9" s="82" customFormat="1" ht="27.75" customHeight="1">
      <c r="A218" s="219"/>
      <c r="B218" s="244"/>
      <c r="C218" s="144">
        <v>414</v>
      </c>
      <c r="D218" s="264"/>
      <c r="E218" s="326" t="s">
        <v>231</v>
      </c>
      <c r="F218" s="203">
        <f>SUM(F219:F222)</f>
        <v>14000</v>
      </c>
      <c r="G218" s="203">
        <f>SUM(G219:G222)</f>
        <v>8129.959999999999</v>
      </c>
      <c r="H218" s="187">
        <f t="shared" si="5"/>
        <v>58.07114285714285</v>
      </c>
      <c r="I218" s="133"/>
    </row>
    <row r="219" spans="1:9" s="82" customFormat="1" ht="27.75" customHeight="1">
      <c r="A219" s="219"/>
      <c r="B219" s="242">
        <v>111</v>
      </c>
      <c r="C219" s="144"/>
      <c r="D219" s="254">
        <v>4141</v>
      </c>
      <c r="E219" s="193" t="s">
        <v>228</v>
      </c>
      <c r="F219" s="194">
        <v>2000</v>
      </c>
      <c r="G219" s="194">
        <v>0</v>
      </c>
      <c r="H219" s="191">
        <f t="shared" si="5"/>
        <v>0</v>
      </c>
      <c r="I219" s="391"/>
    </row>
    <row r="220" spans="1:9" s="82" customFormat="1" ht="27.75" customHeight="1">
      <c r="A220" s="219"/>
      <c r="B220" s="242">
        <v>111</v>
      </c>
      <c r="C220" s="144"/>
      <c r="D220" s="254">
        <v>4142</v>
      </c>
      <c r="E220" s="193" t="s">
        <v>247</v>
      </c>
      <c r="F220" s="194">
        <v>1000</v>
      </c>
      <c r="G220" s="194">
        <v>0</v>
      </c>
      <c r="H220" s="191">
        <f t="shared" si="5"/>
        <v>0</v>
      </c>
      <c r="I220" s="391"/>
    </row>
    <row r="221" spans="1:9" s="82" customFormat="1" ht="27.75" customHeight="1">
      <c r="A221" s="219"/>
      <c r="B221" s="242">
        <v>111</v>
      </c>
      <c r="C221" s="180"/>
      <c r="D221" s="254">
        <v>4143</v>
      </c>
      <c r="E221" s="193" t="s">
        <v>249</v>
      </c>
      <c r="F221" s="194">
        <v>6000</v>
      </c>
      <c r="G221" s="194">
        <v>3156.81</v>
      </c>
      <c r="H221" s="191">
        <f t="shared" si="5"/>
        <v>52.6135</v>
      </c>
      <c r="I221" s="133"/>
    </row>
    <row r="222" spans="1:9" s="82" customFormat="1" ht="27.75" customHeight="1">
      <c r="A222" s="222"/>
      <c r="B222" s="243">
        <v>111</v>
      </c>
      <c r="C222" s="98"/>
      <c r="D222" s="257">
        <v>4149</v>
      </c>
      <c r="E222" s="196" t="s">
        <v>230</v>
      </c>
      <c r="F222" s="228">
        <v>5000</v>
      </c>
      <c r="G222" s="228">
        <v>4973.15</v>
      </c>
      <c r="H222" s="198">
        <f t="shared" si="5"/>
        <v>99.463</v>
      </c>
      <c r="I222" s="133"/>
    </row>
    <row r="223" spans="1:9" s="82" customFormat="1" ht="27.75" customHeight="1">
      <c r="A223" s="219"/>
      <c r="B223" s="244"/>
      <c r="C223" s="144">
        <v>417</v>
      </c>
      <c r="D223" s="264"/>
      <c r="E223" s="326" t="s">
        <v>236</v>
      </c>
      <c r="F223" s="203">
        <f>SUM(F224)</f>
        <v>8000</v>
      </c>
      <c r="G223" s="203">
        <f>SUM(G224)</f>
        <v>0</v>
      </c>
      <c r="H223" s="187">
        <f t="shared" si="5"/>
        <v>0</v>
      </c>
      <c r="I223" s="133"/>
    </row>
    <row r="224" spans="1:9" s="82" customFormat="1" ht="27.75" customHeight="1">
      <c r="A224" s="222"/>
      <c r="B224" s="243">
        <v>111</v>
      </c>
      <c r="C224" s="278"/>
      <c r="D224" s="257">
        <v>4171</v>
      </c>
      <c r="E224" s="280" t="s">
        <v>235</v>
      </c>
      <c r="F224" s="197">
        <v>8000</v>
      </c>
      <c r="G224" s="197">
        <v>0</v>
      </c>
      <c r="H224" s="198">
        <f t="shared" si="5"/>
        <v>0</v>
      </c>
      <c r="I224" s="133"/>
    </row>
    <row r="225" spans="1:9" s="82" customFormat="1" ht="45.75" customHeight="1">
      <c r="A225" s="219"/>
      <c r="B225" s="244"/>
      <c r="C225" s="144">
        <v>431</v>
      </c>
      <c r="D225" s="261"/>
      <c r="E225" s="371" t="s">
        <v>8</v>
      </c>
      <c r="F225" s="203">
        <f>F226+F227</f>
        <v>352000</v>
      </c>
      <c r="G225" s="203">
        <f>G226+G227</f>
        <v>342753.68</v>
      </c>
      <c r="H225" s="187">
        <f t="shared" si="5"/>
        <v>97.37320454545454</v>
      </c>
      <c r="I225" s="133"/>
    </row>
    <row r="226" spans="1:9" s="82" customFormat="1" ht="40.5" customHeight="1">
      <c r="A226" s="219"/>
      <c r="B226" s="242">
        <v>180</v>
      </c>
      <c r="C226" s="180"/>
      <c r="D226" s="254">
        <v>4315</v>
      </c>
      <c r="E226" s="201" t="s">
        <v>6</v>
      </c>
      <c r="F226" s="236">
        <v>300000</v>
      </c>
      <c r="G226" s="236">
        <v>294240</v>
      </c>
      <c r="H226" s="191">
        <f t="shared" si="5"/>
        <v>98.08</v>
      </c>
      <c r="I226" s="133"/>
    </row>
    <row r="227" spans="1:9" s="82" customFormat="1" ht="27.75" customHeight="1" thickBot="1">
      <c r="A227" s="219"/>
      <c r="B227" s="246">
        <v>111</v>
      </c>
      <c r="C227" s="180"/>
      <c r="D227" s="262">
        <v>4318</v>
      </c>
      <c r="E227" s="229" t="s">
        <v>135</v>
      </c>
      <c r="F227" s="230">
        <v>52000</v>
      </c>
      <c r="G227" s="230">
        <v>48513.68</v>
      </c>
      <c r="H227" s="231">
        <f t="shared" si="5"/>
        <v>93.29553846153846</v>
      </c>
      <c r="I227" s="133"/>
    </row>
    <row r="228" spans="1:9" s="82" customFormat="1" ht="27.75" customHeight="1" thickBot="1">
      <c r="A228" s="468" t="s">
        <v>111</v>
      </c>
      <c r="B228" s="469"/>
      <c r="C228" s="469"/>
      <c r="D228" s="469"/>
      <c r="E228" s="469"/>
      <c r="F228" s="232">
        <f>F205+F211+F215+F218+F223+F225</f>
        <v>718800</v>
      </c>
      <c r="G228" s="232">
        <f>G205+G211+G215+G218+G223+G225</f>
        <v>658430.8899999999</v>
      </c>
      <c r="H228" s="315">
        <f t="shared" si="5"/>
        <v>91.60140372843627</v>
      </c>
      <c r="I228" s="133"/>
    </row>
    <row r="229" spans="1:9" s="82" customFormat="1" ht="9.75" customHeight="1">
      <c r="A229" s="392"/>
      <c r="B229" s="393"/>
      <c r="C229" s="393"/>
      <c r="D229" s="393"/>
      <c r="E229" s="392"/>
      <c r="F229" s="92"/>
      <c r="G229" s="92"/>
      <c r="H229" s="161"/>
      <c r="I229" s="133"/>
    </row>
    <row r="230" spans="1:9" s="82" customFormat="1" ht="12" customHeight="1" thickBot="1">
      <c r="A230" s="386"/>
      <c r="B230" s="387"/>
      <c r="C230" s="387"/>
      <c r="D230" s="387"/>
      <c r="E230" s="386"/>
      <c r="F230" s="80"/>
      <c r="G230" s="80"/>
      <c r="H230" s="162"/>
      <c r="I230" s="133"/>
    </row>
    <row r="231" spans="1:9" s="293" customFormat="1" ht="17.25" customHeight="1">
      <c r="A231" s="297" t="s">
        <v>60</v>
      </c>
      <c r="B231" s="291" t="s">
        <v>62</v>
      </c>
      <c r="C231" s="291" t="s">
        <v>28</v>
      </c>
      <c r="D231" s="291" t="s">
        <v>28</v>
      </c>
      <c r="E231" s="291" t="s">
        <v>59</v>
      </c>
      <c r="F231" s="291" t="s">
        <v>64</v>
      </c>
      <c r="G231" s="291" t="s">
        <v>264</v>
      </c>
      <c r="H231" s="444" t="s">
        <v>263</v>
      </c>
      <c r="I231" s="292"/>
    </row>
    <row r="232" spans="1:9" s="293" customFormat="1" ht="18" customHeight="1" thickBot="1">
      <c r="A232" s="302" t="s">
        <v>61</v>
      </c>
      <c r="B232" s="294" t="s">
        <v>61</v>
      </c>
      <c r="C232" s="294" t="s">
        <v>61</v>
      </c>
      <c r="D232" s="294" t="s">
        <v>61</v>
      </c>
      <c r="E232" s="303"/>
      <c r="F232" s="294">
        <v>2013</v>
      </c>
      <c r="G232" s="294">
        <v>2013</v>
      </c>
      <c r="H232" s="445"/>
      <c r="I232" s="292"/>
    </row>
    <row r="233" spans="1:9" s="82" customFormat="1" ht="31.5" customHeight="1" thickBot="1">
      <c r="A233" s="388">
        <v>5</v>
      </c>
      <c r="B233" s="448" t="s">
        <v>96</v>
      </c>
      <c r="C233" s="449"/>
      <c r="D233" s="449"/>
      <c r="E233" s="449"/>
      <c r="F233" s="449"/>
      <c r="G233" s="395"/>
      <c r="H233" s="308"/>
      <c r="I233" s="133"/>
    </row>
    <row r="234" spans="1:11" s="82" customFormat="1" ht="25.5" customHeight="1">
      <c r="A234" s="192"/>
      <c r="B234" s="305"/>
      <c r="C234" s="318">
        <v>411</v>
      </c>
      <c r="D234" s="307"/>
      <c r="E234" s="326" t="s">
        <v>0</v>
      </c>
      <c r="F234" s="203">
        <f>F235+F236+F237+F238+F239</f>
        <v>208700</v>
      </c>
      <c r="G234" s="203">
        <f>G235+G236+G237+G238+G239</f>
        <v>192610.02999999997</v>
      </c>
      <c r="H234" s="187">
        <f t="shared" si="5"/>
        <v>92.29038332534736</v>
      </c>
      <c r="I234" s="133"/>
      <c r="J234" s="133"/>
      <c r="K234" s="133"/>
    </row>
    <row r="235" spans="1:9" s="82" customFormat="1" ht="25.5" customHeight="1">
      <c r="A235" s="192"/>
      <c r="B235" s="242">
        <v>112</v>
      </c>
      <c r="C235" s="316"/>
      <c r="D235" s="304">
        <v>4111</v>
      </c>
      <c r="E235" s="193" t="s">
        <v>91</v>
      </c>
      <c r="F235" s="194">
        <v>120400</v>
      </c>
      <c r="G235" s="194">
        <v>116144.98</v>
      </c>
      <c r="H235" s="191">
        <f t="shared" si="5"/>
        <v>96.46593023255814</v>
      </c>
      <c r="I235" s="36"/>
    </row>
    <row r="236" spans="1:9" s="82" customFormat="1" ht="25.5" customHeight="1">
      <c r="A236" s="192"/>
      <c r="B236" s="242">
        <v>112</v>
      </c>
      <c r="C236" s="316"/>
      <c r="D236" s="304">
        <v>4112</v>
      </c>
      <c r="E236" s="193" t="s">
        <v>80</v>
      </c>
      <c r="F236" s="194">
        <v>18000</v>
      </c>
      <c r="G236" s="194">
        <v>16487.21</v>
      </c>
      <c r="H236" s="191">
        <f t="shared" si="5"/>
        <v>91.59561111111111</v>
      </c>
      <c r="I236" s="37"/>
    </row>
    <row r="237" spans="1:9" s="82" customFormat="1" ht="25.5" customHeight="1">
      <c r="A237" s="192"/>
      <c r="B237" s="242">
        <v>112</v>
      </c>
      <c r="C237" s="316"/>
      <c r="D237" s="304">
        <v>4113</v>
      </c>
      <c r="E237" s="193" t="s">
        <v>126</v>
      </c>
      <c r="F237" s="194">
        <v>46000</v>
      </c>
      <c r="G237" s="194">
        <v>39265.42</v>
      </c>
      <c r="H237" s="191">
        <f t="shared" si="5"/>
        <v>85.35960869565217</v>
      </c>
      <c r="I237" s="37"/>
    </row>
    <row r="238" spans="1:9" s="82" customFormat="1" ht="25.5" customHeight="1">
      <c r="A238" s="192"/>
      <c r="B238" s="242">
        <v>112</v>
      </c>
      <c r="C238" s="316"/>
      <c r="D238" s="304">
        <v>4114</v>
      </c>
      <c r="E238" s="193" t="s">
        <v>127</v>
      </c>
      <c r="F238" s="194">
        <v>21500</v>
      </c>
      <c r="G238" s="194">
        <v>18238.46</v>
      </c>
      <c r="H238" s="191">
        <f t="shared" si="5"/>
        <v>84.8300465116279</v>
      </c>
      <c r="I238" s="37"/>
    </row>
    <row r="239" spans="1:9" s="82" customFormat="1" ht="25.5" customHeight="1">
      <c r="A239" s="195"/>
      <c r="B239" s="243">
        <v>112</v>
      </c>
      <c r="C239" s="317"/>
      <c r="D239" s="309">
        <v>4115</v>
      </c>
      <c r="E239" s="196" t="s">
        <v>73</v>
      </c>
      <c r="F239" s="197">
        <v>2800</v>
      </c>
      <c r="G239" s="197">
        <v>2473.96</v>
      </c>
      <c r="H239" s="198">
        <f t="shared" si="5"/>
        <v>88.35571428571428</v>
      </c>
      <c r="I239" s="36"/>
    </row>
    <row r="240" spans="1:9" s="82" customFormat="1" ht="25.5" customHeight="1">
      <c r="A240" s="192"/>
      <c r="B240" s="244"/>
      <c r="C240" s="319">
        <v>412</v>
      </c>
      <c r="D240" s="307"/>
      <c r="E240" s="326" t="s">
        <v>4</v>
      </c>
      <c r="F240" s="203">
        <f>F241+F242+F243</f>
        <v>111200</v>
      </c>
      <c r="G240" s="203">
        <f>G241+G242+G243</f>
        <v>107389.49</v>
      </c>
      <c r="H240" s="187">
        <f t="shared" si="5"/>
        <v>96.57328237410073</v>
      </c>
      <c r="I240" s="133"/>
    </row>
    <row r="241" spans="1:9" s="82" customFormat="1" ht="25.5" customHeight="1">
      <c r="A241" s="192"/>
      <c r="B241" s="242">
        <v>112</v>
      </c>
      <c r="C241" s="316"/>
      <c r="D241" s="304">
        <v>4123</v>
      </c>
      <c r="E241" s="193" t="s">
        <v>82</v>
      </c>
      <c r="F241" s="194">
        <v>10200</v>
      </c>
      <c r="G241" s="194">
        <v>7971.74</v>
      </c>
      <c r="H241" s="191">
        <f t="shared" si="5"/>
        <v>78.1543137254902</v>
      </c>
      <c r="I241" s="133"/>
    </row>
    <row r="242" spans="1:9" s="82" customFormat="1" ht="25.5" customHeight="1">
      <c r="A242" s="192"/>
      <c r="B242" s="242">
        <v>112</v>
      </c>
      <c r="C242" s="316"/>
      <c r="D242" s="304">
        <v>4125</v>
      </c>
      <c r="E242" s="193" t="s">
        <v>7</v>
      </c>
      <c r="F242" s="194">
        <v>100000</v>
      </c>
      <c r="G242" s="194">
        <v>99417.75</v>
      </c>
      <c r="H242" s="191">
        <f t="shared" si="5"/>
        <v>99.41775</v>
      </c>
      <c r="I242" s="133"/>
    </row>
    <row r="243" spans="1:9" s="82" customFormat="1" ht="22.5" customHeight="1">
      <c r="A243" s="195"/>
      <c r="B243" s="243">
        <v>112</v>
      </c>
      <c r="C243" s="320"/>
      <c r="D243" s="309">
        <v>4127</v>
      </c>
      <c r="E243" s="196" t="s">
        <v>84</v>
      </c>
      <c r="F243" s="197">
        <v>1000</v>
      </c>
      <c r="G243" s="197">
        <v>0</v>
      </c>
      <c r="H243" s="198">
        <f t="shared" si="5"/>
        <v>0</v>
      </c>
      <c r="I243" s="133"/>
    </row>
    <row r="244" spans="1:9" s="82" customFormat="1" ht="25.5" customHeight="1">
      <c r="A244" s="192"/>
      <c r="B244" s="245"/>
      <c r="C244" s="319">
        <v>413</v>
      </c>
      <c r="D244" s="306"/>
      <c r="E244" s="326" t="s">
        <v>5</v>
      </c>
      <c r="F244" s="310">
        <f>SUM(F245:F247)</f>
        <v>1096700</v>
      </c>
      <c r="G244" s="310">
        <f>SUM(G245:G247)</f>
        <v>1092593.9000000001</v>
      </c>
      <c r="H244" s="187">
        <f t="shared" si="5"/>
        <v>99.62559496671834</v>
      </c>
      <c r="I244" s="133"/>
    </row>
    <row r="245" spans="1:9" s="82" customFormat="1" ht="25.5" customHeight="1">
      <c r="A245" s="192"/>
      <c r="B245" s="242">
        <v>112</v>
      </c>
      <c r="C245" s="316"/>
      <c r="D245" s="304">
        <v>4131</v>
      </c>
      <c r="E245" s="193" t="s">
        <v>226</v>
      </c>
      <c r="F245" s="299">
        <v>6000</v>
      </c>
      <c r="G245" s="299">
        <v>3313.81</v>
      </c>
      <c r="H245" s="191">
        <f t="shared" si="5"/>
        <v>55.23016666666667</v>
      </c>
      <c r="I245" s="133"/>
    </row>
    <row r="246" spans="1:9" s="82" customFormat="1" ht="25.5" customHeight="1">
      <c r="A246" s="192"/>
      <c r="B246" s="242">
        <v>112</v>
      </c>
      <c r="C246" s="316"/>
      <c r="D246" s="304">
        <v>4133</v>
      </c>
      <c r="E246" s="193" t="s">
        <v>227</v>
      </c>
      <c r="F246" s="299">
        <v>700</v>
      </c>
      <c r="G246" s="299">
        <v>647.5</v>
      </c>
      <c r="H246" s="191">
        <f t="shared" si="5"/>
        <v>92.5</v>
      </c>
      <c r="I246" s="133"/>
    </row>
    <row r="247" spans="1:9" s="82" customFormat="1" ht="25.5" customHeight="1">
      <c r="A247" s="195"/>
      <c r="B247" s="243">
        <v>640</v>
      </c>
      <c r="C247" s="317"/>
      <c r="D247" s="309">
        <v>4134</v>
      </c>
      <c r="E247" s="196" t="s">
        <v>25</v>
      </c>
      <c r="F247" s="311">
        <v>1090000</v>
      </c>
      <c r="G247" s="311">
        <v>1088632.59</v>
      </c>
      <c r="H247" s="198">
        <f t="shared" si="5"/>
        <v>99.87454954128441</v>
      </c>
      <c r="I247" s="133"/>
    </row>
    <row r="248" spans="1:9" s="82" customFormat="1" ht="25.5" customHeight="1">
      <c r="A248" s="192"/>
      <c r="B248" s="244"/>
      <c r="C248" s="319">
        <v>414</v>
      </c>
      <c r="D248" s="306"/>
      <c r="E248" s="326" t="s">
        <v>231</v>
      </c>
      <c r="F248" s="203">
        <f>SUM(F249:F252)</f>
        <v>62000</v>
      </c>
      <c r="G248" s="203">
        <f>SUM(G249:G252)</f>
        <v>42943.69</v>
      </c>
      <c r="H248" s="187">
        <f t="shared" si="5"/>
        <v>69.26401612903226</v>
      </c>
      <c r="I248" s="133"/>
    </row>
    <row r="249" spans="1:9" s="82" customFormat="1" ht="25.5" customHeight="1">
      <c r="A249" s="192"/>
      <c r="B249" s="242">
        <v>112</v>
      </c>
      <c r="C249" s="316"/>
      <c r="D249" s="304">
        <v>4141</v>
      </c>
      <c r="E249" s="193" t="s">
        <v>228</v>
      </c>
      <c r="F249" s="194">
        <v>1500</v>
      </c>
      <c r="G249" s="194">
        <v>196.2</v>
      </c>
      <c r="H249" s="191">
        <f t="shared" si="5"/>
        <v>13.08</v>
      </c>
      <c r="I249" s="133"/>
    </row>
    <row r="250" spans="1:9" s="82" customFormat="1" ht="25.5" customHeight="1">
      <c r="A250" s="192"/>
      <c r="B250" s="242">
        <v>112</v>
      </c>
      <c r="C250" s="316"/>
      <c r="D250" s="304">
        <v>4143</v>
      </c>
      <c r="E250" s="193" t="s">
        <v>229</v>
      </c>
      <c r="F250" s="194">
        <v>3500</v>
      </c>
      <c r="G250" s="194">
        <v>1849.67</v>
      </c>
      <c r="H250" s="191">
        <f t="shared" si="5"/>
        <v>52.84771428571429</v>
      </c>
      <c r="I250" s="133"/>
    </row>
    <row r="251" spans="1:9" s="82" customFormat="1" ht="25.5" customHeight="1">
      <c r="A251" s="192"/>
      <c r="B251" s="242">
        <v>112</v>
      </c>
      <c r="C251" s="316"/>
      <c r="D251" s="304">
        <v>4144</v>
      </c>
      <c r="E251" s="193" t="s">
        <v>133</v>
      </c>
      <c r="F251" s="194">
        <v>45000</v>
      </c>
      <c r="G251" s="194">
        <v>33274.85</v>
      </c>
      <c r="H251" s="191">
        <f t="shared" si="5"/>
        <v>73.94411111111111</v>
      </c>
      <c r="I251" s="133"/>
    </row>
    <row r="252" spans="1:9" s="82" customFormat="1" ht="25.5" customHeight="1">
      <c r="A252" s="195"/>
      <c r="B252" s="243">
        <v>112</v>
      </c>
      <c r="C252" s="317"/>
      <c r="D252" s="309">
        <v>4149</v>
      </c>
      <c r="E252" s="196" t="s">
        <v>230</v>
      </c>
      <c r="F252" s="228">
        <v>12000</v>
      </c>
      <c r="G252" s="228">
        <v>7622.97</v>
      </c>
      <c r="H252" s="198">
        <f t="shared" si="5"/>
        <v>63.524750000000004</v>
      </c>
      <c r="I252" s="133"/>
    </row>
    <row r="253" spans="1:9" s="82" customFormat="1" ht="25.5" customHeight="1">
      <c r="A253" s="192"/>
      <c r="B253" s="244"/>
      <c r="C253" s="319">
        <v>416</v>
      </c>
      <c r="D253" s="305"/>
      <c r="E253" s="326" t="s">
        <v>108</v>
      </c>
      <c r="F253" s="203">
        <f>F254+F255</f>
        <v>1255000</v>
      </c>
      <c r="G253" s="203">
        <f>G254+G255</f>
        <v>1165158.46</v>
      </c>
      <c r="H253" s="187">
        <f t="shared" si="5"/>
        <v>92.84131155378486</v>
      </c>
      <c r="I253" s="133"/>
    </row>
    <row r="254" spans="1:9" s="82" customFormat="1" ht="25.5" customHeight="1">
      <c r="A254" s="192"/>
      <c r="B254" s="242">
        <v>112</v>
      </c>
      <c r="C254" s="319"/>
      <c r="D254" s="304">
        <v>4161</v>
      </c>
      <c r="E254" s="193" t="s">
        <v>109</v>
      </c>
      <c r="F254" s="194">
        <v>5000</v>
      </c>
      <c r="G254" s="194">
        <v>0</v>
      </c>
      <c r="H254" s="191">
        <f t="shared" si="5"/>
        <v>0</v>
      </c>
      <c r="I254" s="133"/>
    </row>
    <row r="255" spans="1:9" s="82" customFormat="1" ht="25.5" customHeight="1">
      <c r="A255" s="195"/>
      <c r="B255" s="243">
        <v>112</v>
      </c>
      <c r="C255" s="317"/>
      <c r="D255" s="309">
        <v>4162</v>
      </c>
      <c r="E255" s="196" t="s">
        <v>110</v>
      </c>
      <c r="F255" s="197">
        <v>1250000</v>
      </c>
      <c r="G255" s="197">
        <v>1165158.46</v>
      </c>
      <c r="H255" s="198">
        <f t="shared" si="5"/>
        <v>93.2126768</v>
      </c>
      <c r="I255" s="133"/>
    </row>
    <row r="256" spans="1:9" s="82" customFormat="1" ht="37.5" customHeight="1">
      <c r="A256" s="234"/>
      <c r="B256" s="244"/>
      <c r="C256" s="322">
        <v>431</v>
      </c>
      <c r="D256" s="306"/>
      <c r="E256" s="371" t="s">
        <v>8</v>
      </c>
      <c r="F256" s="203">
        <f>SUM(F257:F260)</f>
        <v>289000</v>
      </c>
      <c r="G256" s="203">
        <f>SUM(G257:G260)</f>
        <v>251401.16999999998</v>
      </c>
      <c r="H256" s="187">
        <f t="shared" si="5"/>
        <v>86.99002422145328</v>
      </c>
      <c r="I256" s="133"/>
    </row>
    <row r="257" spans="1:9" s="82" customFormat="1" ht="25.5" customHeight="1">
      <c r="A257" s="192"/>
      <c r="B257" s="242">
        <v>180</v>
      </c>
      <c r="C257" s="319"/>
      <c r="D257" s="304">
        <v>4314</v>
      </c>
      <c r="E257" s="193" t="s">
        <v>11</v>
      </c>
      <c r="F257" s="236">
        <v>30000</v>
      </c>
      <c r="G257" s="236">
        <v>27863.42</v>
      </c>
      <c r="H257" s="191">
        <f t="shared" si="5"/>
        <v>92.87806666666665</v>
      </c>
      <c r="I257" s="133"/>
    </row>
    <row r="258" spans="1:9" s="82" customFormat="1" ht="44.25" customHeight="1">
      <c r="A258" s="192"/>
      <c r="B258" s="242">
        <v>180</v>
      </c>
      <c r="C258" s="319"/>
      <c r="D258" s="304">
        <v>4315</v>
      </c>
      <c r="E258" s="201" t="s">
        <v>6</v>
      </c>
      <c r="F258" s="236">
        <v>84000</v>
      </c>
      <c r="G258" s="236">
        <v>84000</v>
      </c>
      <c r="H258" s="191">
        <f t="shared" si="5"/>
        <v>100</v>
      </c>
      <c r="I258" s="133"/>
    </row>
    <row r="259" spans="1:9" s="82" customFormat="1" ht="25.5" customHeight="1">
      <c r="A259" s="192"/>
      <c r="B259" s="242">
        <v>180</v>
      </c>
      <c r="C259" s="432"/>
      <c r="D259" s="304">
        <v>4318</v>
      </c>
      <c r="E259" s="201" t="s">
        <v>184</v>
      </c>
      <c r="F259" s="194">
        <v>170000</v>
      </c>
      <c r="G259" s="194">
        <v>139537.75</v>
      </c>
      <c r="H259" s="191">
        <f t="shared" si="5"/>
        <v>82.0810294117647</v>
      </c>
      <c r="I259" s="133"/>
    </row>
    <row r="260" spans="1:9" s="82" customFormat="1" ht="25.5" customHeight="1">
      <c r="A260" s="195"/>
      <c r="B260" s="243">
        <v>180</v>
      </c>
      <c r="C260" s="320"/>
      <c r="D260" s="309">
        <v>4319</v>
      </c>
      <c r="E260" s="202" t="s">
        <v>250</v>
      </c>
      <c r="F260" s="197">
        <v>5000</v>
      </c>
      <c r="G260" s="197">
        <v>0</v>
      </c>
      <c r="H260" s="198">
        <f t="shared" si="5"/>
        <v>0</v>
      </c>
      <c r="I260" s="133"/>
    </row>
    <row r="261" spans="1:9" s="82" customFormat="1" ht="25.5" customHeight="1">
      <c r="A261" s="234"/>
      <c r="B261" s="244"/>
      <c r="C261" s="322">
        <v>432</v>
      </c>
      <c r="D261" s="306"/>
      <c r="E261" s="371" t="s">
        <v>251</v>
      </c>
      <c r="F261" s="203">
        <f>SUM(F262:F264)</f>
        <v>8240000</v>
      </c>
      <c r="G261" s="203">
        <f>SUM(G262:G264)</f>
        <v>8191587.9399999995</v>
      </c>
      <c r="H261" s="187">
        <f t="shared" si="5"/>
        <v>99.41247499999999</v>
      </c>
      <c r="I261" s="133"/>
    </row>
    <row r="262" spans="1:9" s="82" customFormat="1" ht="25.5" customHeight="1">
      <c r="A262" s="192"/>
      <c r="B262" s="242">
        <v>180</v>
      </c>
      <c r="C262" s="319"/>
      <c r="D262" s="304">
        <v>4324</v>
      </c>
      <c r="E262" s="300" t="s">
        <v>136</v>
      </c>
      <c r="F262" s="194">
        <v>825000</v>
      </c>
      <c r="G262" s="194">
        <v>724722.63</v>
      </c>
      <c r="H262" s="191">
        <f t="shared" si="5"/>
        <v>87.84516727272728</v>
      </c>
      <c r="I262" s="133"/>
    </row>
    <row r="263" spans="1:9" s="82" customFormat="1" ht="25.5" customHeight="1">
      <c r="A263" s="192"/>
      <c r="B263" s="242">
        <v>180</v>
      </c>
      <c r="C263" s="319"/>
      <c r="D263" s="304">
        <v>4325</v>
      </c>
      <c r="E263" s="300" t="s">
        <v>187</v>
      </c>
      <c r="F263" s="194">
        <v>480000</v>
      </c>
      <c r="G263" s="194">
        <v>472247</v>
      </c>
      <c r="H263" s="191">
        <f t="shared" si="5"/>
        <v>98.38479166666667</v>
      </c>
      <c r="I263" s="133"/>
    </row>
    <row r="264" spans="1:9" s="82" customFormat="1" ht="36.75" customHeight="1">
      <c r="A264" s="195"/>
      <c r="B264" s="243">
        <v>660</v>
      </c>
      <c r="C264" s="356"/>
      <c r="D264" s="309">
        <v>4326</v>
      </c>
      <c r="E264" s="312" t="s">
        <v>53</v>
      </c>
      <c r="F264" s="228">
        <v>6935000</v>
      </c>
      <c r="G264" s="228">
        <v>6994618.31</v>
      </c>
      <c r="H264" s="198">
        <f t="shared" si="5"/>
        <v>100.85967281903388</v>
      </c>
      <c r="I264" s="133"/>
    </row>
    <row r="265" spans="1:9" s="82" customFormat="1" ht="25.5" customHeight="1">
      <c r="A265" s="234"/>
      <c r="B265" s="244"/>
      <c r="C265" s="322">
        <v>441</v>
      </c>
      <c r="D265" s="305"/>
      <c r="E265" s="326" t="s">
        <v>55</v>
      </c>
      <c r="F265" s="203">
        <f>SUM(F266:F269)</f>
        <v>17325800</v>
      </c>
      <c r="G265" s="203">
        <f>SUM(G266:G269)</f>
        <v>16631249.75</v>
      </c>
      <c r="H265" s="187">
        <f t="shared" si="5"/>
        <v>95.99123705687472</v>
      </c>
      <c r="I265" s="133"/>
    </row>
    <row r="266" spans="1:9" s="82" customFormat="1" ht="25.5" customHeight="1">
      <c r="A266" s="321"/>
      <c r="B266" s="242">
        <v>112</v>
      </c>
      <c r="C266" s="316"/>
      <c r="D266" s="304">
        <v>4412</v>
      </c>
      <c r="E266" s="193" t="s">
        <v>12</v>
      </c>
      <c r="F266" s="236">
        <v>14170000</v>
      </c>
      <c r="G266" s="236">
        <v>14029732.38</v>
      </c>
      <c r="H266" s="191">
        <f t="shared" si="5"/>
        <v>99.01010853916726</v>
      </c>
      <c r="I266" s="133"/>
    </row>
    <row r="267" spans="1:9" s="82" customFormat="1" ht="25.5" customHeight="1">
      <c r="A267" s="321"/>
      <c r="B267" s="242">
        <v>112</v>
      </c>
      <c r="C267" s="316"/>
      <c r="D267" s="304">
        <v>4413</v>
      </c>
      <c r="E267" s="301" t="s">
        <v>13</v>
      </c>
      <c r="F267" s="236">
        <v>2200800</v>
      </c>
      <c r="G267" s="236">
        <v>1651626.36</v>
      </c>
      <c r="H267" s="191">
        <f aca="true" t="shared" si="6" ref="H267:H330">G267/F267*100</f>
        <v>75.04663576881134</v>
      </c>
      <c r="I267" s="133"/>
    </row>
    <row r="268" spans="1:9" s="82" customFormat="1" ht="25.5" customHeight="1">
      <c r="A268" s="321"/>
      <c r="B268" s="242">
        <v>112</v>
      </c>
      <c r="C268" s="422"/>
      <c r="D268" s="304">
        <v>4415</v>
      </c>
      <c r="E268" s="193" t="s">
        <v>14</v>
      </c>
      <c r="F268" s="236">
        <v>400000</v>
      </c>
      <c r="G268" s="236">
        <v>396017.6</v>
      </c>
      <c r="H268" s="191">
        <f t="shared" si="6"/>
        <v>99.00439999999999</v>
      </c>
      <c r="I268" s="133"/>
    </row>
    <row r="269" spans="1:9" s="82" customFormat="1" ht="25.5" customHeight="1">
      <c r="A269" s="413"/>
      <c r="B269" s="243">
        <v>112</v>
      </c>
      <c r="C269" s="415"/>
      <c r="D269" s="309">
        <v>4416</v>
      </c>
      <c r="E269" s="280" t="s">
        <v>257</v>
      </c>
      <c r="F269" s="228">
        <v>555000</v>
      </c>
      <c r="G269" s="228">
        <v>553873.41</v>
      </c>
      <c r="H269" s="198">
        <f t="shared" si="6"/>
        <v>99.79701081081082</v>
      </c>
      <c r="I269" s="133"/>
    </row>
    <row r="270" spans="1:9" s="82" customFormat="1" ht="25.5" customHeight="1">
      <c r="A270" s="234"/>
      <c r="B270" s="244"/>
      <c r="C270" s="322">
        <v>46</v>
      </c>
      <c r="D270" s="305"/>
      <c r="E270" s="326" t="s">
        <v>54</v>
      </c>
      <c r="F270" s="203">
        <f>SUM(F271:F274)</f>
        <v>3014000</v>
      </c>
      <c r="G270" s="203">
        <f>SUM(G271:G274)</f>
        <v>2961379.7300000004</v>
      </c>
      <c r="H270" s="187">
        <f t="shared" si="6"/>
        <v>98.2541383543464</v>
      </c>
      <c r="I270" s="133"/>
    </row>
    <row r="271" spans="1:9" s="82" customFormat="1" ht="25.5" customHeight="1">
      <c r="A271" s="192"/>
      <c r="B271" s="242">
        <v>112</v>
      </c>
      <c r="C271" s="319"/>
      <c r="D271" s="304">
        <v>4611</v>
      </c>
      <c r="E271" s="301" t="s">
        <v>213</v>
      </c>
      <c r="F271" s="236">
        <v>264000</v>
      </c>
      <c r="G271" s="236">
        <v>263301</v>
      </c>
      <c r="H271" s="191">
        <f t="shared" si="6"/>
        <v>99.73522727272727</v>
      </c>
      <c r="I271" s="133"/>
    </row>
    <row r="272" spans="1:9" s="82" customFormat="1" ht="25.5" customHeight="1">
      <c r="A272" s="192"/>
      <c r="B272" s="242">
        <v>112</v>
      </c>
      <c r="C272" s="319"/>
      <c r="D272" s="304">
        <v>4612</v>
      </c>
      <c r="E272" s="301" t="s">
        <v>189</v>
      </c>
      <c r="F272" s="194">
        <v>1880000</v>
      </c>
      <c r="G272" s="194">
        <v>1877776.82</v>
      </c>
      <c r="H272" s="191">
        <f t="shared" si="6"/>
        <v>99.88174574468086</v>
      </c>
      <c r="I272" s="133"/>
    </row>
    <row r="273" spans="1:9" s="82" customFormat="1" ht="25.5" customHeight="1">
      <c r="A273" s="192"/>
      <c r="B273" s="242">
        <v>112</v>
      </c>
      <c r="C273" s="316"/>
      <c r="D273" s="304">
        <v>4631</v>
      </c>
      <c r="E273" s="193" t="s">
        <v>15</v>
      </c>
      <c r="F273" s="194">
        <v>70000</v>
      </c>
      <c r="G273" s="194">
        <v>24549.68</v>
      </c>
      <c r="H273" s="191">
        <f t="shared" si="6"/>
        <v>35.070971428571426</v>
      </c>
      <c r="I273" s="133"/>
    </row>
    <row r="274" spans="1:9" s="82" customFormat="1" ht="25.5" customHeight="1">
      <c r="A274" s="195"/>
      <c r="B274" s="243">
        <v>112</v>
      </c>
      <c r="C274" s="317"/>
      <c r="D274" s="309">
        <v>4632</v>
      </c>
      <c r="E274" s="196" t="s">
        <v>98</v>
      </c>
      <c r="F274" s="197">
        <v>800000</v>
      </c>
      <c r="G274" s="197">
        <v>795752.23</v>
      </c>
      <c r="H274" s="198">
        <f t="shared" si="6"/>
        <v>99.46902874999999</v>
      </c>
      <c r="I274" s="133"/>
    </row>
    <row r="275" spans="1:9" s="82" customFormat="1" ht="21.75" customHeight="1">
      <c r="A275" s="323"/>
      <c r="B275" s="324"/>
      <c r="C275" s="322">
        <v>47</v>
      </c>
      <c r="D275" s="305"/>
      <c r="E275" s="326" t="s">
        <v>16</v>
      </c>
      <c r="F275" s="203">
        <f>F276+F277</f>
        <v>600000</v>
      </c>
      <c r="G275" s="203">
        <f>G276+G277</f>
        <v>184672.97</v>
      </c>
      <c r="H275" s="187">
        <f t="shared" si="6"/>
        <v>30.778828333333337</v>
      </c>
      <c r="I275" s="133"/>
    </row>
    <row r="276" spans="1:9" s="82" customFormat="1" ht="21.75" customHeight="1">
      <c r="A276" s="414"/>
      <c r="B276" s="242">
        <v>112</v>
      </c>
      <c r="C276" s="416"/>
      <c r="D276" s="304">
        <v>4711</v>
      </c>
      <c r="E276" s="193" t="s">
        <v>90</v>
      </c>
      <c r="F276" s="194">
        <v>300000</v>
      </c>
      <c r="G276" s="194">
        <v>184672.97</v>
      </c>
      <c r="H276" s="191">
        <f t="shared" si="6"/>
        <v>61.557656666666674</v>
      </c>
      <c r="I276" s="133"/>
    </row>
    <row r="277" spans="1:9" s="82" customFormat="1" ht="25.5" customHeight="1" thickBot="1">
      <c r="A277" s="414"/>
      <c r="B277" s="246">
        <v>112</v>
      </c>
      <c r="C277" s="416"/>
      <c r="D277" s="313">
        <v>4721</v>
      </c>
      <c r="E277" s="229" t="s">
        <v>97</v>
      </c>
      <c r="F277" s="314">
        <v>300000</v>
      </c>
      <c r="G277" s="314">
        <v>0</v>
      </c>
      <c r="H277" s="231">
        <f t="shared" si="6"/>
        <v>0</v>
      </c>
      <c r="I277" s="133"/>
    </row>
    <row r="278" spans="1:9" s="82" customFormat="1" ht="27.75" customHeight="1" thickBot="1">
      <c r="A278" s="446" t="s">
        <v>99</v>
      </c>
      <c r="B278" s="464"/>
      <c r="C278" s="464"/>
      <c r="D278" s="464"/>
      <c r="E278" s="464"/>
      <c r="F278" s="237">
        <f>F234+F240+F244+F248+F253+F256+F261+F265+F270+F275</f>
        <v>32202400</v>
      </c>
      <c r="G278" s="237">
        <f>G234+G240+G244+G248+G253+G256+G261+G265+G270+G275</f>
        <v>30820987.13</v>
      </c>
      <c r="H278" s="315">
        <f t="shared" si="6"/>
        <v>95.71021765458475</v>
      </c>
      <c r="I278" s="133"/>
    </row>
    <row r="279" spans="1:9" s="82" customFormat="1" ht="11.25" customHeight="1">
      <c r="A279" s="396"/>
      <c r="B279" s="397"/>
      <c r="C279" s="397"/>
      <c r="D279" s="397"/>
      <c r="E279" s="397"/>
      <c r="F279" s="282"/>
      <c r="G279" s="282"/>
      <c r="H279" s="283"/>
      <c r="I279" s="133"/>
    </row>
    <row r="280" spans="1:9" s="82" customFormat="1" ht="10.5" customHeight="1" thickBot="1">
      <c r="A280" s="396"/>
      <c r="B280" s="397"/>
      <c r="C280" s="397"/>
      <c r="D280" s="397"/>
      <c r="E280" s="397"/>
      <c r="F280" s="282"/>
      <c r="G280" s="282"/>
      <c r="H280" s="284"/>
      <c r="I280" s="133"/>
    </row>
    <row r="281" spans="1:9" s="293" customFormat="1" ht="18" customHeight="1">
      <c r="A281" s="297" t="s">
        <v>60</v>
      </c>
      <c r="B281" s="291" t="s">
        <v>62</v>
      </c>
      <c r="C281" s="291" t="s">
        <v>28</v>
      </c>
      <c r="D281" s="291" t="s">
        <v>28</v>
      </c>
      <c r="E281" s="291" t="s">
        <v>59</v>
      </c>
      <c r="F281" s="291" t="s">
        <v>64</v>
      </c>
      <c r="G281" s="291" t="s">
        <v>264</v>
      </c>
      <c r="H281" s="444" t="s">
        <v>263</v>
      </c>
      <c r="I281" s="292"/>
    </row>
    <row r="282" spans="1:9" s="293" customFormat="1" ht="20.25" customHeight="1" thickBot="1">
      <c r="A282" s="302" t="s">
        <v>61</v>
      </c>
      <c r="B282" s="294" t="s">
        <v>61</v>
      </c>
      <c r="C282" s="294" t="s">
        <v>61</v>
      </c>
      <c r="D282" s="294" t="s">
        <v>61</v>
      </c>
      <c r="E282" s="303"/>
      <c r="F282" s="294">
        <v>2013</v>
      </c>
      <c r="G282" s="294">
        <v>2013</v>
      </c>
      <c r="H282" s="445"/>
      <c r="I282" s="292"/>
    </row>
    <row r="283" spans="1:9" s="82" customFormat="1" ht="31.5" customHeight="1" thickBot="1">
      <c r="A283" s="388">
        <v>6</v>
      </c>
      <c r="B283" s="448" t="s">
        <v>103</v>
      </c>
      <c r="C283" s="449"/>
      <c r="D283" s="449"/>
      <c r="E283" s="449"/>
      <c r="F283" s="449"/>
      <c r="G283" s="395"/>
      <c r="H283" s="308"/>
      <c r="I283" s="133"/>
    </row>
    <row r="284" spans="1:9" s="82" customFormat="1" ht="34.5" customHeight="1">
      <c r="A284" s="192"/>
      <c r="B284" s="223"/>
      <c r="C284" s="412">
        <v>411</v>
      </c>
      <c r="D284" s="224"/>
      <c r="E284" s="326" t="s">
        <v>0</v>
      </c>
      <c r="F284" s="203">
        <f>F285+F286+F287+F288+F289</f>
        <v>361100</v>
      </c>
      <c r="G284" s="203">
        <f>G285+G286+G287+G288+G289</f>
        <v>354776.01</v>
      </c>
      <c r="H284" s="187">
        <f t="shared" si="6"/>
        <v>98.24868734422598</v>
      </c>
      <c r="I284" s="133"/>
    </row>
    <row r="285" spans="1:9" s="82" customFormat="1" ht="30" customHeight="1">
      <c r="A285" s="192"/>
      <c r="B285" s="242">
        <v>112</v>
      </c>
      <c r="C285" s="423"/>
      <c r="D285" s="298">
        <v>4111</v>
      </c>
      <c r="E285" s="193" t="s">
        <v>91</v>
      </c>
      <c r="F285" s="194">
        <v>215000</v>
      </c>
      <c r="G285" s="194">
        <v>213614.7</v>
      </c>
      <c r="H285" s="191">
        <f t="shared" si="6"/>
        <v>99.35567441860465</v>
      </c>
      <c r="I285" s="133"/>
    </row>
    <row r="286" spans="1:9" s="82" customFormat="1" ht="27.75" customHeight="1">
      <c r="A286" s="192"/>
      <c r="B286" s="242">
        <v>112</v>
      </c>
      <c r="C286" s="423"/>
      <c r="D286" s="298">
        <v>4112</v>
      </c>
      <c r="E286" s="193" t="s">
        <v>80</v>
      </c>
      <c r="F286" s="194">
        <v>30000</v>
      </c>
      <c r="G286" s="194">
        <v>29826.02</v>
      </c>
      <c r="H286" s="191">
        <f t="shared" si="6"/>
        <v>99.42006666666667</v>
      </c>
      <c r="I286" s="133"/>
    </row>
    <row r="287" spans="1:9" s="82" customFormat="1" ht="34.5" customHeight="1">
      <c r="A287" s="192"/>
      <c r="B287" s="242">
        <v>112</v>
      </c>
      <c r="C287" s="423"/>
      <c r="D287" s="298">
        <v>4113</v>
      </c>
      <c r="E287" s="193" t="s">
        <v>126</v>
      </c>
      <c r="F287" s="194">
        <v>75600</v>
      </c>
      <c r="G287" s="194">
        <v>73094.27</v>
      </c>
      <c r="H287" s="191">
        <f t="shared" si="6"/>
        <v>96.68554232804233</v>
      </c>
      <c r="I287" s="133"/>
    </row>
    <row r="288" spans="1:9" s="82" customFormat="1" ht="34.5" customHeight="1">
      <c r="A288" s="192"/>
      <c r="B288" s="242">
        <v>112</v>
      </c>
      <c r="C288" s="423"/>
      <c r="D288" s="298">
        <v>4114</v>
      </c>
      <c r="E288" s="193" t="s">
        <v>127</v>
      </c>
      <c r="F288" s="194">
        <v>35500</v>
      </c>
      <c r="G288" s="194">
        <v>33675.96</v>
      </c>
      <c r="H288" s="191">
        <f t="shared" si="6"/>
        <v>94.86185915492958</v>
      </c>
      <c r="I288" s="133"/>
    </row>
    <row r="289" spans="1:9" s="82" customFormat="1" ht="34.5" customHeight="1">
      <c r="A289" s="195"/>
      <c r="B289" s="243">
        <v>112</v>
      </c>
      <c r="C289" s="417"/>
      <c r="D289" s="342">
        <v>4115</v>
      </c>
      <c r="E289" s="196" t="s">
        <v>73</v>
      </c>
      <c r="F289" s="197">
        <v>5000</v>
      </c>
      <c r="G289" s="197">
        <v>4565.06</v>
      </c>
      <c r="H289" s="198">
        <f t="shared" si="6"/>
        <v>91.30120000000001</v>
      </c>
      <c r="I289" s="133"/>
    </row>
    <row r="290" spans="1:9" s="82" customFormat="1" ht="34.5" customHeight="1">
      <c r="A290" s="192"/>
      <c r="B290" s="244"/>
      <c r="C290" s="412">
        <v>412</v>
      </c>
      <c r="D290" s="224"/>
      <c r="E290" s="326" t="s">
        <v>4</v>
      </c>
      <c r="F290" s="203">
        <f>F291+F292</f>
        <v>17000</v>
      </c>
      <c r="G290" s="203">
        <f>G291+G292</f>
        <v>15374.35</v>
      </c>
      <c r="H290" s="187">
        <f t="shared" si="6"/>
        <v>90.43735294117647</v>
      </c>
      <c r="I290" s="133"/>
    </row>
    <row r="291" spans="1:9" s="82" customFormat="1" ht="34.5" customHeight="1">
      <c r="A291" s="192"/>
      <c r="B291" s="242">
        <v>112</v>
      </c>
      <c r="C291" s="423"/>
      <c r="D291" s="298">
        <v>4123</v>
      </c>
      <c r="E291" s="193" t="s">
        <v>82</v>
      </c>
      <c r="F291" s="194">
        <v>16000</v>
      </c>
      <c r="G291" s="194">
        <v>15374.35</v>
      </c>
      <c r="H291" s="191">
        <f t="shared" si="6"/>
        <v>96.0896875</v>
      </c>
      <c r="I291" s="133"/>
    </row>
    <row r="292" spans="1:9" s="82" customFormat="1" ht="34.5" customHeight="1">
      <c r="A292" s="195"/>
      <c r="B292" s="243">
        <v>112</v>
      </c>
      <c r="C292" s="417"/>
      <c r="D292" s="342">
        <v>4127</v>
      </c>
      <c r="E292" s="196" t="s">
        <v>84</v>
      </c>
      <c r="F292" s="197">
        <v>1000</v>
      </c>
      <c r="G292" s="197">
        <v>0</v>
      </c>
      <c r="H292" s="198">
        <f t="shared" si="6"/>
        <v>0</v>
      </c>
      <c r="I292" s="133"/>
    </row>
    <row r="293" spans="1:9" s="140" customFormat="1" ht="34.5" customHeight="1">
      <c r="A293" s="321"/>
      <c r="B293" s="343"/>
      <c r="C293" s="412">
        <v>413</v>
      </c>
      <c r="D293" s="326"/>
      <c r="E293" s="326" t="s">
        <v>5</v>
      </c>
      <c r="F293" s="227">
        <f>SUM(F294:F295)</f>
        <v>6500</v>
      </c>
      <c r="G293" s="227">
        <f>SUM(G294:G295)</f>
        <v>5859.59</v>
      </c>
      <c r="H293" s="187">
        <f t="shared" si="6"/>
        <v>90.14753846153847</v>
      </c>
      <c r="I293" s="139"/>
    </row>
    <row r="294" spans="1:9" s="82" customFormat="1" ht="34.5" customHeight="1">
      <c r="A294" s="192"/>
      <c r="B294" s="242">
        <v>112</v>
      </c>
      <c r="C294" s="412"/>
      <c r="D294" s="298">
        <v>4131</v>
      </c>
      <c r="E294" s="193" t="s">
        <v>226</v>
      </c>
      <c r="F294" s="236">
        <v>6000</v>
      </c>
      <c r="G294" s="236">
        <v>5479.59</v>
      </c>
      <c r="H294" s="191">
        <f t="shared" si="6"/>
        <v>91.3265</v>
      </c>
      <c r="I294" s="133"/>
    </row>
    <row r="295" spans="1:9" s="82" customFormat="1" ht="34.5" customHeight="1">
      <c r="A295" s="195"/>
      <c r="B295" s="243">
        <v>112</v>
      </c>
      <c r="C295" s="418"/>
      <c r="D295" s="342">
        <v>4133</v>
      </c>
      <c r="E295" s="196" t="s">
        <v>227</v>
      </c>
      <c r="F295" s="228">
        <v>500</v>
      </c>
      <c r="G295" s="228">
        <v>380</v>
      </c>
      <c r="H295" s="198">
        <f t="shared" si="6"/>
        <v>76</v>
      </c>
      <c r="I295" s="133"/>
    </row>
    <row r="296" spans="1:9" s="377" customFormat="1" ht="34.5" customHeight="1">
      <c r="A296" s="192"/>
      <c r="B296" s="244"/>
      <c r="C296" s="412">
        <v>414</v>
      </c>
      <c r="D296" s="326"/>
      <c r="E296" s="326" t="s">
        <v>231</v>
      </c>
      <c r="F296" s="203">
        <f>SUM(F297:F299)</f>
        <v>84500</v>
      </c>
      <c r="G296" s="203">
        <f>SUM(G297:G299)</f>
        <v>79540.95</v>
      </c>
      <c r="H296" s="187">
        <f t="shared" si="6"/>
        <v>94.13130177514792</v>
      </c>
      <c r="I296" s="136"/>
    </row>
    <row r="297" spans="1:9" s="82" customFormat="1" ht="34.5" customHeight="1">
      <c r="A297" s="192"/>
      <c r="B297" s="242">
        <v>112</v>
      </c>
      <c r="C297" s="423"/>
      <c r="D297" s="298">
        <v>4141</v>
      </c>
      <c r="E297" s="193" t="s">
        <v>228</v>
      </c>
      <c r="F297" s="194">
        <v>1000</v>
      </c>
      <c r="G297" s="194">
        <v>0</v>
      </c>
      <c r="H297" s="191">
        <f t="shared" si="6"/>
        <v>0</v>
      </c>
      <c r="I297" s="133"/>
    </row>
    <row r="298" spans="1:9" s="82" customFormat="1" ht="34.5" customHeight="1">
      <c r="A298" s="192"/>
      <c r="B298" s="242">
        <v>112</v>
      </c>
      <c r="C298" s="423" t="s">
        <v>148</v>
      </c>
      <c r="D298" s="298">
        <v>4143</v>
      </c>
      <c r="E298" s="193" t="s">
        <v>229</v>
      </c>
      <c r="F298" s="194">
        <v>78500</v>
      </c>
      <c r="G298" s="194">
        <v>77816.5</v>
      </c>
      <c r="H298" s="191">
        <f t="shared" si="6"/>
        <v>99.12929936305733</v>
      </c>
      <c r="I298" s="133"/>
    </row>
    <row r="299" spans="1:9" s="82" customFormat="1" ht="34.5" customHeight="1" thickBot="1">
      <c r="A299" s="419"/>
      <c r="B299" s="331">
        <v>112</v>
      </c>
      <c r="C299" s="420"/>
      <c r="D299" s="327">
        <v>4149</v>
      </c>
      <c r="E299" s="328" t="s">
        <v>230</v>
      </c>
      <c r="F299" s="329">
        <v>5000</v>
      </c>
      <c r="G299" s="329">
        <v>1724.45</v>
      </c>
      <c r="H299" s="207">
        <f t="shared" si="6"/>
        <v>34.489000000000004</v>
      </c>
      <c r="I299" s="133"/>
    </row>
    <row r="300" spans="1:9" s="82" customFormat="1" ht="34.5" customHeight="1" thickBot="1">
      <c r="A300" s="446" t="s">
        <v>113</v>
      </c>
      <c r="B300" s="464"/>
      <c r="C300" s="464"/>
      <c r="D300" s="464"/>
      <c r="E300" s="464"/>
      <c r="F300" s="237">
        <f>F284+F290+F293+F296</f>
        <v>469100</v>
      </c>
      <c r="G300" s="237">
        <f>G284+G290+G293+G296</f>
        <v>455550.9</v>
      </c>
      <c r="H300" s="315">
        <f t="shared" si="6"/>
        <v>97.11168194414837</v>
      </c>
      <c r="I300" s="136"/>
    </row>
    <row r="301" spans="1:9" s="82" customFormat="1" ht="34.5" customHeight="1" thickBot="1">
      <c r="A301" s="388">
        <v>7</v>
      </c>
      <c r="B301" s="448" t="s">
        <v>149</v>
      </c>
      <c r="C301" s="449"/>
      <c r="D301" s="449"/>
      <c r="E301" s="449"/>
      <c r="F301" s="449"/>
      <c r="G301" s="395"/>
      <c r="H301" s="308"/>
      <c r="I301" s="133"/>
    </row>
    <row r="302" spans="1:9" s="82" customFormat="1" ht="34.5" customHeight="1">
      <c r="A302" s="192"/>
      <c r="B302" s="223"/>
      <c r="C302" s="412">
        <v>411</v>
      </c>
      <c r="D302" s="224"/>
      <c r="E302" s="326" t="s">
        <v>0</v>
      </c>
      <c r="F302" s="203">
        <f>F303+F304+F305+F306+F307</f>
        <v>275080</v>
      </c>
      <c r="G302" s="203">
        <f>G303+G304+G305+G306+G307</f>
        <v>249075.79</v>
      </c>
      <c r="H302" s="187">
        <f t="shared" si="6"/>
        <v>90.54667369492512</v>
      </c>
      <c r="I302" s="133"/>
    </row>
    <row r="303" spans="1:9" s="82" customFormat="1" ht="34.5" customHeight="1">
      <c r="A303" s="192"/>
      <c r="B303" s="242">
        <v>481</v>
      </c>
      <c r="C303" s="423"/>
      <c r="D303" s="298">
        <v>4111</v>
      </c>
      <c r="E303" s="193" t="s">
        <v>91</v>
      </c>
      <c r="F303" s="190">
        <v>163000</v>
      </c>
      <c r="G303" s="190">
        <v>151997.84</v>
      </c>
      <c r="H303" s="191">
        <f t="shared" si="6"/>
        <v>93.25020858895705</v>
      </c>
      <c r="I303" s="133"/>
    </row>
    <row r="304" spans="1:9" s="82" customFormat="1" ht="34.5" customHeight="1">
      <c r="A304" s="192"/>
      <c r="B304" s="242">
        <v>481</v>
      </c>
      <c r="C304" s="423"/>
      <c r="D304" s="298">
        <v>4112</v>
      </c>
      <c r="E304" s="193" t="s">
        <v>80</v>
      </c>
      <c r="F304" s="190">
        <v>22500</v>
      </c>
      <c r="G304" s="190">
        <v>20911.94</v>
      </c>
      <c r="H304" s="191">
        <f t="shared" si="6"/>
        <v>92.94195555555554</v>
      </c>
      <c r="I304" s="133"/>
    </row>
    <row r="305" spans="1:9" s="82" customFormat="1" ht="34.5" customHeight="1">
      <c r="A305" s="192"/>
      <c r="B305" s="242">
        <v>481</v>
      </c>
      <c r="C305" s="423"/>
      <c r="D305" s="298">
        <v>4113</v>
      </c>
      <c r="E305" s="193" t="s">
        <v>126</v>
      </c>
      <c r="F305" s="190">
        <v>58800</v>
      </c>
      <c r="G305" s="190">
        <v>49953.21</v>
      </c>
      <c r="H305" s="191">
        <f t="shared" si="6"/>
        <v>84.9544387755102</v>
      </c>
      <c r="I305" s="133"/>
    </row>
    <row r="306" spans="1:14" s="82" customFormat="1" ht="34.5" customHeight="1">
      <c r="A306" s="192"/>
      <c r="B306" s="242">
        <v>481</v>
      </c>
      <c r="C306" s="423"/>
      <c r="D306" s="298">
        <v>4114</v>
      </c>
      <c r="E306" s="193" t="s">
        <v>127</v>
      </c>
      <c r="F306" s="190">
        <v>27480</v>
      </c>
      <c r="G306" s="190">
        <v>23043.23</v>
      </c>
      <c r="H306" s="191">
        <f t="shared" si="6"/>
        <v>83.85454876273654</v>
      </c>
      <c r="I306" s="133"/>
      <c r="J306" s="133"/>
      <c r="K306" s="133"/>
      <c r="L306" s="133"/>
      <c r="M306" s="133"/>
      <c r="N306" s="133"/>
    </row>
    <row r="307" spans="1:11" s="82" customFormat="1" ht="34.5" customHeight="1">
      <c r="A307" s="195"/>
      <c r="B307" s="243">
        <v>481</v>
      </c>
      <c r="C307" s="417"/>
      <c r="D307" s="342">
        <v>4115</v>
      </c>
      <c r="E307" s="196" t="s">
        <v>73</v>
      </c>
      <c r="F307" s="200">
        <v>3300</v>
      </c>
      <c r="G307" s="200">
        <v>3169.57</v>
      </c>
      <c r="H307" s="198">
        <f t="shared" si="6"/>
        <v>96.04757575757577</v>
      </c>
      <c r="I307" s="133"/>
      <c r="K307" s="140"/>
    </row>
    <row r="308" spans="1:9" s="82" customFormat="1" ht="34.5" customHeight="1">
      <c r="A308" s="192"/>
      <c r="B308" s="244"/>
      <c r="C308" s="412">
        <v>412</v>
      </c>
      <c r="D308" s="224"/>
      <c r="E308" s="326" t="s">
        <v>4</v>
      </c>
      <c r="F308" s="203">
        <f>F309+F310</f>
        <v>12500</v>
      </c>
      <c r="G308" s="203">
        <f>G309+G310</f>
        <v>10182.43</v>
      </c>
      <c r="H308" s="187">
        <f t="shared" si="6"/>
        <v>81.45944</v>
      </c>
      <c r="I308" s="133"/>
    </row>
    <row r="309" spans="1:9" s="82" customFormat="1" ht="34.5" customHeight="1">
      <c r="A309" s="192"/>
      <c r="B309" s="242">
        <v>481</v>
      </c>
      <c r="C309" s="423"/>
      <c r="D309" s="298">
        <v>4123</v>
      </c>
      <c r="E309" s="193" t="s">
        <v>82</v>
      </c>
      <c r="F309" s="190">
        <v>11500</v>
      </c>
      <c r="G309" s="190">
        <v>10182.43</v>
      </c>
      <c r="H309" s="191">
        <f t="shared" si="6"/>
        <v>88.5428695652174</v>
      </c>
      <c r="I309" s="133"/>
    </row>
    <row r="310" spans="1:9" s="82" customFormat="1" ht="34.5" customHeight="1">
      <c r="A310" s="195"/>
      <c r="B310" s="243">
        <v>481</v>
      </c>
      <c r="C310" s="417"/>
      <c r="D310" s="342">
        <v>4127</v>
      </c>
      <c r="E310" s="196" t="s">
        <v>84</v>
      </c>
      <c r="F310" s="200">
        <v>1000</v>
      </c>
      <c r="G310" s="200">
        <v>0</v>
      </c>
      <c r="H310" s="198">
        <f t="shared" si="6"/>
        <v>0</v>
      </c>
      <c r="I310" s="133"/>
    </row>
    <row r="311" spans="1:9" s="140" customFormat="1" ht="34.5" customHeight="1">
      <c r="A311" s="321"/>
      <c r="B311" s="343"/>
      <c r="C311" s="412">
        <v>413</v>
      </c>
      <c r="D311" s="326"/>
      <c r="E311" s="326" t="s">
        <v>5</v>
      </c>
      <c r="F311" s="344">
        <f>SUM(F312:F313)</f>
        <v>3100</v>
      </c>
      <c r="G311" s="344">
        <f>SUM(G312:G313)</f>
        <v>2491.4</v>
      </c>
      <c r="H311" s="187">
        <f t="shared" si="6"/>
        <v>80.36774193548388</v>
      </c>
      <c r="I311" s="139"/>
    </row>
    <row r="312" spans="1:9" s="82" customFormat="1" ht="34.5" customHeight="1">
      <c r="A312" s="192"/>
      <c r="B312" s="242">
        <v>481</v>
      </c>
      <c r="C312" s="412"/>
      <c r="D312" s="298">
        <v>4131</v>
      </c>
      <c r="E312" s="193" t="s">
        <v>5</v>
      </c>
      <c r="F312" s="325">
        <v>2500</v>
      </c>
      <c r="G312" s="325">
        <v>2055.4</v>
      </c>
      <c r="H312" s="191">
        <f t="shared" si="6"/>
        <v>82.216</v>
      </c>
      <c r="I312" s="133"/>
    </row>
    <row r="313" spans="1:9" s="82" customFormat="1" ht="34.5" customHeight="1">
      <c r="A313" s="195"/>
      <c r="B313" s="243">
        <v>481</v>
      </c>
      <c r="C313" s="418"/>
      <c r="D313" s="342">
        <v>4133</v>
      </c>
      <c r="E313" s="196" t="s">
        <v>227</v>
      </c>
      <c r="F313" s="345">
        <v>600</v>
      </c>
      <c r="G313" s="345">
        <v>436</v>
      </c>
      <c r="H313" s="198">
        <f t="shared" si="6"/>
        <v>72.66666666666667</v>
      </c>
      <c r="I313" s="133"/>
    </row>
    <row r="314" spans="1:9" s="82" customFormat="1" ht="31.5" customHeight="1">
      <c r="A314" s="192"/>
      <c r="B314" s="244"/>
      <c r="C314" s="412">
        <v>414</v>
      </c>
      <c r="D314" s="326"/>
      <c r="E314" s="326" t="s">
        <v>231</v>
      </c>
      <c r="F314" s="203">
        <f>SUM(F315:F317)</f>
        <v>257000</v>
      </c>
      <c r="G314" s="203">
        <f>SUM(G315:G317)</f>
        <v>221429.96000000002</v>
      </c>
      <c r="H314" s="187">
        <f t="shared" si="6"/>
        <v>86.15951750972764</v>
      </c>
      <c r="I314" s="133"/>
    </row>
    <row r="315" spans="1:9" s="82" customFormat="1" ht="34.5" customHeight="1">
      <c r="A315" s="192"/>
      <c r="B315" s="242">
        <v>481</v>
      </c>
      <c r="C315" s="423"/>
      <c r="D315" s="298">
        <v>4141</v>
      </c>
      <c r="E315" s="193" t="s">
        <v>228</v>
      </c>
      <c r="F315" s="190">
        <v>1000</v>
      </c>
      <c r="G315" s="190">
        <v>155</v>
      </c>
      <c r="H315" s="191">
        <f t="shared" si="6"/>
        <v>15.5</v>
      </c>
      <c r="I315" s="133"/>
    </row>
    <row r="316" spans="1:9" s="82" customFormat="1" ht="24.75" customHeight="1">
      <c r="A316" s="192"/>
      <c r="B316" s="242">
        <v>481</v>
      </c>
      <c r="C316" s="423" t="s">
        <v>148</v>
      </c>
      <c r="D316" s="298">
        <v>4143</v>
      </c>
      <c r="E316" s="193" t="s">
        <v>229</v>
      </c>
      <c r="F316" s="190">
        <v>3000</v>
      </c>
      <c r="G316" s="190">
        <v>1996.51</v>
      </c>
      <c r="H316" s="191">
        <f t="shared" si="6"/>
        <v>66.55033333333333</v>
      </c>
      <c r="I316" s="133"/>
    </row>
    <row r="317" spans="1:9" s="82" customFormat="1" ht="34.5" customHeight="1" thickBot="1">
      <c r="A317" s="204"/>
      <c r="B317" s="331">
        <v>481</v>
      </c>
      <c r="C317" s="421"/>
      <c r="D317" s="327">
        <v>4149</v>
      </c>
      <c r="E317" s="205" t="s">
        <v>230</v>
      </c>
      <c r="F317" s="330">
        <v>253000</v>
      </c>
      <c r="G317" s="330">
        <v>219278.45</v>
      </c>
      <c r="H317" s="207">
        <f t="shared" si="6"/>
        <v>86.67132411067195</v>
      </c>
      <c r="I317" s="133"/>
    </row>
    <row r="318" spans="1:9" s="82" customFormat="1" ht="34.5" customHeight="1" thickBot="1">
      <c r="A318" s="470" t="s">
        <v>100</v>
      </c>
      <c r="B318" s="471"/>
      <c r="C318" s="471"/>
      <c r="D318" s="471"/>
      <c r="E318" s="471"/>
      <c r="F318" s="332">
        <f>F302+F308+F311+F314</f>
        <v>547680</v>
      </c>
      <c r="G318" s="332">
        <f>G302+G308+G311+G314</f>
        <v>483179.58</v>
      </c>
      <c r="H318" s="346">
        <f t="shared" si="6"/>
        <v>88.22297326906224</v>
      </c>
      <c r="I318" s="133"/>
    </row>
    <row r="319" spans="1:9" s="82" customFormat="1" ht="9" customHeight="1">
      <c r="A319" s="396"/>
      <c r="B319" s="285"/>
      <c r="C319" s="285"/>
      <c r="D319" s="285"/>
      <c r="E319" s="285"/>
      <c r="F319" s="282"/>
      <c r="G319" s="282"/>
      <c r="H319" s="283"/>
      <c r="I319" s="133"/>
    </row>
    <row r="320" spans="1:9" s="82" customFormat="1" ht="12.75" customHeight="1" hidden="1">
      <c r="A320" s="396"/>
      <c r="B320" s="285"/>
      <c r="C320" s="285"/>
      <c r="D320" s="285"/>
      <c r="E320" s="285"/>
      <c r="F320" s="282"/>
      <c r="G320" s="282"/>
      <c r="H320" s="286"/>
      <c r="I320" s="133"/>
    </row>
    <row r="321" spans="1:9" s="82" customFormat="1" ht="8.25" customHeight="1" thickBot="1">
      <c r="A321" s="396"/>
      <c r="B321" s="285"/>
      <c r="C321" s="285"/>
      <c r="D321" s="285"/>
      <c r="E321" s="285"/>
      <c r="F321" s="282"/>
      <c r="G321" s="282"/>
      <c r="H321" s="284"/>
      <c r="I321" s="133"/>
    </row>
    <row r="322" spans="1:9" s="293" customFormat="1" ht="20.25" customHeight="1">
      <c r="A322" s="297" t="s">
        <v>60</v>
      </c>
      <c r="B322" s="291" t="s">
        <v>62</v>
      </c>
      <c r="C322" s="291" t="s">
        <v>28</v>
      </c>
      <c r="D322" s="291" t="s">
        <v>28</v>
      </c>
      <c r="E322" s="291" t="s">
        <v>59</v>
      </c>
      <c r="F322" s="291" t="s">
        <v>64</v>
      </c>
      <c r="G322" s="291" t="s">
        <v>264</v>
      </c>
      <c r="H322" s="444" t="s">
        <v>263</v>
      </c>
      <c r="I322" s="292"/>
    </row>
    <row r="323" spans="1:9" s="293" customFormat="1" ht="19.5" customHeight="1" thickBot="1">
      <c r="A323" s="302" t="s">
        <v>61</v>
      </c>
      <c r="B323" s="294" t="s">
        <v>61</v>
      </c>
      <c r="C323" s="294" t="s">
        <v>61</v>
      </c>
      <c r="D323" s="294" t="s">
        <v>61</v>
      </c>
      <c r="E323" s="303"/>
      <c r="F323" s="294">
        <v>2013</v>
      </c>
      <c r="G323" s="294">
        <v>2013</v>
      </c>
      <c r="H323" s="445"/>
      <c r="I323" s="292"/>
    </row>
    <row r="324" spans="1:9" s="82" customFormat="1" ht="36.75" customHeight="1" thickBot="1">
      <c r="A324" s="388">
        <v>8</v>
      </c>
      <c r="B324" s="448" t="s">
        <v>162</v>
      </c>
      <c r="C324" s="449"/>
      <c r="D324" s="449"/>
      <c r="E324" s="449"/>
      <c r="F324" s="449"/>
      <c r="G324" s="395"/>
      <c r="H324" s="308"/>
      <c r="I324" s="133"/>
    </row>
    <row r="325" spans="1:9" s="82" customFormat="1" ht="27.75" customHeight="1">
      <c r="A325" s="192"/>
      <c r="B325" s="305"/>
      <c r="C325" s="319">
        <v>411</v>
      </c>
      <c r="D325" s="307"/>
      <c r="E325" s="326" t="s">
        <v>0</v>
      </c>
      <c r="F325" s="203">
        <f>F326+F327+F328+F329+F330</f>
        <v>201500</v>
      </c>
      <c r="G325" s="203">
        <f>G326+G327+G328+G329+G330</f>
        <v>180378.30000000002</v>
      </c>
      <c r="H325" s="187">
        <f t="shared" si="6"/>
        <v>89.51776674937966</v>
      </c>
      <c r="I325" s="133"/>
    </row>
    <row r="326" spans="1:9" s="82" customFormat="1" ht="27.75" customHeight="1">
      <c r="A326" s="192"/>
      <c r="B326" s="335">
        <v>1091</v>
      </c>
      <c r="C326" s="316"/>
      <c r="D326" s="304">
        <v>4111</v>
      </c>
      <c r="E326" s="193" t="s">
        <v>91</v>
      </c>
      <c r="F326" s="194">
        <v>120000</v>
      </c>
      <c r="G326" s="194">
        <v>105705.4</v>
      </c>
      <c r="H326" s="191">
        <f t="shared" si="6"/>
        <v>88.08783333333334</v>
      </c>
      <c r="I326" s="133"/>
    </row>
    <row r="327" spans="1:9" s="82" customFormat="1" ht="27.75" customHeight="1">
      <c r="A327" s="192"/>
      <c r="B327" s="335">
        <v>1091</v>
      </c>
      <c r="C327" s="316"/>
      <c r="D327" s="304">
        <v>4112</v>
      </c>
      <c r="E327" s="193" t="s">
        <v>80</v>
      </c>
      <c r="F327" s="194">
        <v>16000</v>
      </c>
      <c r="G327" s="194">
        <v>15904.54</v>
      </c>
      <c r="H327" s="191">
        <f t="shared" si="6"/>
        <v>99.40337500000001</v>
      </c>
      <c r="I327" s="133"/>
    </row>
    <row r="328" spans="1:9" s="82" customFormat="1" ht="27.75" customHeight="1">
      <c r="A328" s="192"/>
      <c r="B328" s="335">
        <v>1091</v>
      </c>
      <c r="C328" s="316"/>
      <c r="D328" s="304">
        <v>4113</v>
      </c>
      <c r="E328" s="193" t="s">
        <v>126</v>
      </c>
      <c r="F328" s="194">
        <v>42500</v>
      </c>
      <c r="G328" s="194">
        <v>38429.84</v>
      </c>
      <c r="H328" s="191">
        <f t="shared" si="6"/>
        <v>90.42315294117647</v>
      </c>
      <c r="I328" s="133"/>
    </row>
    <row r="329" spans="1:9" s="82" customFormat="1" ht="27.75" customHeight="1">
      <c r="A329" s="192"/>
      <c r="B329" s="335">
        <v>1091</v>
      </c>
      <c r="C329" s="316"/>
      <c r="D329" s="304">
        <v>4114</v>
      </c>
      <c r="E329" s="193" t="s">
        <v>127</v>
      </c>
      <c r="F329" s="194">
        <v>20000</v>
      </c>
      <c r="G329" s="194">
        <v>17907.6</v>
      </c>
      <c r="H329" s="191">
        <f t="shared" si="6"/>
        <v>89.538</v>
      </c>
      <c r="I329" s="133"/>
    </row>
    <row r="330" spans="1:9" s="82" customFormat="1" ht="27.75" customHeight="1">
      <c r="A330" s="195"/>
      <c r="B330" s="338">
        <v>1091</v>
      </c>
      <c r="C330" s="317"/>
      <c r="D330" s="309">
        <v>4115</v>
      </c>
      <c r="E330" s="196" t="s">
        <v>73</v>
      </c>
      <c r="F330" s="197">
        <v>3000</v>
      </c>
      <c r="G330" s="197">
        <v>2430.92</v>
      </c>
      <c r="H330" s="198">
        <f t="shared" si="6"/>
        <v>81.03066666666668</v>
      </c>
      <c r="I330" s="133"/>
    </row>
    <row r="331" spans="1:9" s="82" customFormat="1" ht="27.75" customHeight="1">
      <c r="A331" s="192"/>
      <c r="B331" s="305"/>
      <c r="C331" s="319">
        <v>412</v>
      </c>
      <c r="D331" s="307"/>
      <c r="E331" s="326" t="s">
        <v>4</v>
      </c>
      <c r="F331" s="203">
        <f>F332+F333</f>
        <v>9000</v>
      </c>
      <c r="G331" s="203">
        <f>G332+G333</f>
        <v>7428.62</v>
      </c>
      <c r="H331" s="187">
        <f aca="true" t="shared" si="7" ref="H331:H394">G331/F331*100</f>
        <v>82.54022222222223</v>
      </c>
      <c r="I331" s="133"/>
    </row>
    <row r="332" spans="1:9" s="82" customFormat="1" ht="27.75" customHeight="1">
      <c r="A332" s="192"/>
      <c r="B332" s="335">
        <v>1091</v>
      </c>
      <c r="C332" s="316"/>
      <c r="D332" s="304">
        <v>4123</v>
      </c>
      <c r="E332" s="193" t="s">
        <v>82</v>
      </c>
      <c r="F332" s="194">
        <v>8000</v>
      </c>
      <c r="G332" s="194">
        <v>7428.62</v>
      </c>
      <c r="H332" s="191">
        <f t="shared" si="7"/>
        <v>92.85775</v>
      </c>
      <c r="I332" s="133"/>
    </row>
    <row r="333" spans="1:9" s="82" customFormat="1" ht="27.75" customHeight="1">
      <c r="A333" s="195"/>
      <c r="B333" s="338">
        <v>1091</v>
      </c>
      <c r="C333" s="317"/>
      <c r="D333" s="309">
        <v>4127</v>
      </c>
      <c r="E333" s="196" t="s">
        <v>84</v>
      </c>
      <c r="F333" s="197">
        <v>1000</v>
      </c>
      <c r="G333" s="197">
        <v>0</v>
      </c>
      <c r="H333" s="198">
        <f t="shared" si="7"/>
        <v>0</v>
      </c>
      <c r="I333" s="391"/>
    </row>
    <row r="334" spans="1:9" s="82" customFormat="1" ht="27.75" customHeight="1">
      <c r="A334" s="192"/>
      <c r="B334" s="339"/>
      <c r="C334" s="319">
        <v>413</v>
      </c>
      <c r="D334" s="305"/>
      <c r="E334" s="326" t="s">
        <v>5</v>
      </c>
      <c r="F334" s="203">
        <f>SUM(F335:F336)</f>
        <v>6500</v>
      </c>
      <c r="G334" s="203">
        <f>SUM(G335:G336)</f>
        <v>4344.82</v>
      </c>
      <c r="H334" s="187">
        <f t="shared" si="7"/>
        <v>66.84338461538462</v>
      </c>
      <c r="I334" s="133"/>
    </row>
    <row r="335" spans="1:9" s="82" customFormat="1" ht="27.75" customHeight="1">
      <c r="A335" s="192"/>
      <c r="B335" s="335">
        <v>1091</v>
      </c>
      <c r="C335" s="319"/>
      <c r="D335" s="304">
        <v>4131</v>
      </c>
      <c r="E335" s="193" t="s">
        <v>226</v>
      </c>
      <c r="F335" s="194">
        <v>6000</v>
      </c>
      <c r="G335" s="194">
        <v>3964.82</v>
      </c>
      <c r="H335" s="191">
        <f t="shared" si="7"/>
        <v>66.08033333333334</v>
      </c>
      <c r="I335" s="133"/>
    </row>
    <row r="336" spans="1:9" s="82" customFormat="1" ht="27.75" customHeight="1">
      <c r="A336" s="195"/>
      <c r="B336" s="338">
        <v>1091</v>
      </c>
      <c r="C336" s="356"/>
      <c r="D336" s="309">
        <v>4133</v>
      </c>
      <c r="E336" s="196" t="s">
        <v>227</v>
      </c>
      <c r="F336" s="197">
        <v>500</v>
      </c>
      <c r="G336" s="197">
        <v>380</v>
      </c>
      <c r="H336" s="198">
        <f t="shared" si="7"/>
        <v>76</v>
      </c>
      <c r="I336" s="133"/>
    </row>
    <row r="337" spans="1:9" s="82" customFormat="1" ht="27.75" customHeight="1">
      <c r="A337" s="192"/>
      <c r="B337" s="305"/>
      <c r="C337" s="319">
        <v>414</v>
      </c>
      <c r="D337" s="306"/>
      <c r="E337" s="326" t="s">
        <v>231</v>
      </c>
      <c r="F337" s="203">
        <f>SUM(F338:F340)</f>
        <v>594000</v>
      </c>
      <c r="G337" s="203">
        <f>SUM(G338:G340)</f>
        <v>540565.74</v>
      </c>
      <c r="H337" s="187">
        <f t="shared" si="7"/>
        <v>91.00433333333334</v>
      </c>
      <c r="I337" s="133"/>
    </row>
    <row r="338" spans="1:9" s="82" customFormat="1" ht="27.75" customHeight="1">
      <c r="A338" s="192"/>
      <c r="B338" s="335">
        <v>1091</v>
      </c>
      <c r="C338" s="316"/>
      <c r="D338" s="304">
        <v>4141</v>
      </c>
      <c r="E338" s="193" t="s">
        <v>233</v>
      </c>
      <c r="F338" s="194">
        <v>1000</v>
      </c>
      <c r="G338" s="194">
        <v>955.1</v>
      </c>
      <c r="H338" s="191">
        <f t="shared" si="7"/>
        <v>95.51</v>
      </c>
      <c r="I338" s="133"/>
    </row>
    <row r="339" spans="1:9" s="82" customFormat="1" ht="27.75" customHeight="1">
      <c r="A339" s="192"/>
      <c r="B339" s="335">
        <v>1091</v>
      </c>
      <c r="C339" s="316" t="s">
        <v>148</v>
      </c>
      <c r="D339" s="304">
        <v>4143</v>
      </c>
      <c r="E339" s="193" t="s">
        <v>229</v>
      </c>
      <c r="F339" s="194">
        <v>3000</v>
      </c>
      <c r="G339" s="194">
        <v>2794.91</v>
      </c>
      <c r="H339" s="191">
        <f t="shared" si="7"/>
        <v>93.16366666666667</v>
      </c>
      <c r="I339" s="133"/>
    </row>
    <row r="340" spans="1:9" s="82" customFormat="1" ht="27.75" customHeight="1">
      <c r="A340" s="195"/>
      <c r="B340" s="338">
        <v>1091</v>
      </c>
      <c r="C340" s="317"/>
      <c r="D340" s="309">
        <v>4149</v>
      </c>
      <c r="E340" s="196" t="s">
        <v>230</v>
      </c>
      <c r="F340" s="228">
        <v>590000</v>
      </c>
      <c r="G340" s="228">
        <v>536815.73</v>
      </c>
      <c r="H340" s="198">
        <f t="shared" si="7"/>
        <v>90.98571694915253</v>
      </c>
      <c r="I340" s="133"/>
    </row>
    <row r="341" spans="1:9" s="82" customFormat="1" ht="47.25" customHeight="1">
      <c r="A341" s="192"/>
      <c r="B341" s="305"/>
      <c r="C341" s="319">
        <v>431</v>
      </c>
      <c r="D341" s="306"/>
      <c r="E341" s="371" t="s">
        <v>8</v>
      </c>
      <c r="F341" s="203">
        <f>SUM(F342:F343)</f>
        <v>483600</v>
      </c>
      <c r="G341" s="203">
        <f>SUM(G342:G343)</f>
        <v>459612.17</v>
      </c>
      <c r="H341" s="187">
        <f t="shared" si="7"/>
        <v>95.03973738626964</v>
      </c>
      <c r="I341" s="133"/>
    </row>
    <row r="342" spans="1:9" s="82" customFormat="1" ht="27.75" customHeight="1">
      <c r="A342" s="192"/>
      <c r="B342" s="304">
        <v>1091</v>
      </c>
      <c r="C342" s="319"/>
      <c r="D342" s="304">
        <v>4316</v>
      </c>
      <c r="E342" s="301" t="s">
        <v>252</v>
      </c>
      <c r="F342" s="194">
        <v>240000</v>
      </c>
      <c r="G342" s="194">
        <v>219123.36</v>
      </c>
      <c r="H342" s="191">
        <f t="shared" si="7"/>
        <v>91.3014</v>
      </c>
      <c r="I342" s="133"/>
    </row>
    <row r="343" spans="1:9" s="82" customFormat="1" ht="27.75" customHeight="1">
      <c r="A343" s="413"/>
      <c r="B343" s="338">
        <v>1091</v>
      </c>
      <c r="C343" s="317"/>
      <c r="D343" s="309">
        <v>4318</v>
      </c>
      <c r="E343" s="196" t="s">
        <v>253</v>
      </c>
      <c r="F343" s="228">
        <v>243600</v>
      </c>
      <c r="G343" s="228">
        <v>240488.81</v>
      </c>
      <c r="H343" s="198">
        <f t="shared" si="7"/>
        <v>98.72282840722497</v>
      </c>
      <c r="I343" s="133"/>
    </row>
    <row r="344" spans="1:9" s="82" customFormat="1" ht="27" customHeight="1">
      <c r="A344" s="192"/>
      <c r="B344" s="305"/>
      <c r="C344" s="319">
        <v>441</v>
      </c>
      <c r="D344" s="306"/>
      <c r="E344" s="371" t="s">
        <v>88</v>
      </c>
      <c r="F344" s="203">
        <f>F345</f>
        <v>1500</v>
      </c>
      <c r="G344" s="203">
        <f>G345</f>
        <v>1335.61</v>
      </c>
      <c r="H344" s="187">
        <f t="shared" si="7"/>
        <v>89.04066666666665</v>
      </c>
      <c r="I344" s="133"/>
    </row>
    <row r="345" spans="1:9" s="377" customFormat="1" ht="24.75" customHeight="1" thickBot="1">
      <c r="A345" s="424"/>
      <c r="B345" s="336">
        <v>111</v>
      </c>
      <c r="C345" s="425"/>
      <c r="D345" s="313">
        <v>4415</v>
      </c>
      <c r="E345" s="229" t="s">
        <v>223</v>
      </c>
      <c r="F345" s="230">
        <v>1500</v>
      </c>
      <c r="G345" s="230">
        <v>1335.61</v>
      </c>
      <c r="H345" s="231">
        <f t="shared" si="7"/>
        <v>89.04066666666665</v>
      </c>
      <c r="I345" s="136"/>
    </row>
    <row r="346" spans="1:9" s="377" customFormat="1" ht="36" customHeight="1" thickBot="1">
      <c r="A346" s="454" t="s">
        <v>17</v>
      </c>
      <c r="B346" s="455"/>
      <c r="C346" s="455"/>
      <c r="D346" s="455"/>
      <c r="E346" s="455"/>
      <c r="F346" s="337">
        <f>F325+F331+F337+F334+F341+F344</f>
        <v>1296100</v>
      </c>
      <c r="G346" s="337">
        <f>G325+G331+G337+G334+G341+G344</f>
        <v>1193665.26</v>
      </c>
      <c r="H346" s="347">
        <f t="shared" si="7"/>
        <v>92.09669469948307</v>
      </c>
      <c r="I346" s="136"/>
    </row>
    <row r="347" spans="1:9" s="82" customFormat="1" ht="27.75" customHeight="1" thickBot="1">
      <c r="A347" s="388">
        <v>9</v>
      </c>
      <c r="B347" s="458" t="s">
        <v>164</v>
      </c>
      <c r="C347" s="459"/>
      <c r="D347" s="459"/>
      <c r="E347" s="459"/>
      <c r="F347" s="459"/>
      <c r="G347" s="426"/>
      <c r="H347" s="308"/>
      <c r="I347" s="133"/>
    </row>
    <row r="348" spans="1:9" s="82" customFormat="1" ht="27.75" customHeight="1">
      <c r="A348" s="192"/>
      <c r="B348" s="305"/>
      <c r="C348" s="319">
        <v>411</v>
      </c>
      <c r="D348" s="307"/>
      <c r="E348" s="326" t="s">
        <v>0</v>
      </c>
      <c r="F348" s="203">
        <f>F349+F350+F351+F352+F353</f>
        <v>102800</v>
      </c>
      <c r="G348" s="203">
        <f>G349+G350+G351+G352+G353</f>
        <v>96424.55000000002</v>
      </c>
      <c r="H348" s="187">
        <f t="shared" si="7"/>
        <v>93.79820038910508</v>
      </c>
      <c r="I348" s="133"/>
    </row>
    <row r="349" spans="1:9" s="82" customFormat="1" ht="27.75" customHeight="1">
      <c r="A349" s="192"/>
      <c r="B349" s="335">
        <v>1091</v>
      </c>
      <c r="C349" s="316"/>
      <c r="D349" s="304">
        <v>4111</v>
      </c>
      <c r="E349" s="193" t="s">
        <v>91</v>
      </c>
      <c r="F349" s="190">
        <v>58500</v>
      </c>
      <c r="G349" s="190">
        <v>57175.29</v>
      </c>
      <c r="H349" s="191">
        <f t="shared" si="7"/>
        <v>97.73553846153847</v>
      </c>
      <c r="I349" s="133"/>
    </row>
    <row r="350" spans="1:9" s="82" customFormat="1" ht="27.75" customHeight="1">
      <c r="A350" s="192"/>
      <c r="B350" s="335">
        <v>1091</v>
      </c>
      <c r="C350" s="316"/>
      <c r="D350" s="304">
        <v>4112</v>
      </c>
      <c r="E350" s="193" t="s">
        <v>80</v>
      </c>
      <c r="F350" s="190">
        <v>9000</v>
      </c>
      <c r="G350" s="190">
        <v>8171.59</v>
      </c>
      <c r="H350" s="191">
        <f t="shared" si="7"/>
        <v>90.79544444444446</v>
      </c>
      <c r="I350" s="133"/>
    </row>
    <row r="351" spans="1:9" s="82" customFormat="1" ht="27.75" customHeight="1">
      <c r="A351" s="192"/>
      <c r="B351" s="335">
        <v>1091</v>
      </c>
      <c r="C351" s="316"/>
      <c r="D351" s="304">
        <v>4113</v>
      </c>
      <c r="E351" s="193" t="s">
        <v>126</v>
      </c>
      <c r="F351" s="190">
        <v>23200</v>
      </c>
      <c r="G351" s="190">
        <v>20620.5</v>
      </c>
      <c r="H351" s="191">
        <f t="shared" si="7"/>
        <v>88.88146551724138</v>
      </c>
      <c r="I351" s="133"/>
    </row>
    <row r="352" spans="1:9" s="82" customFormat="1" ht="27.75" customHeight="1">
      <c r="A352" s="192"/>
      <c r="B352" s="335">
        <v>1091</v>
      </c>
      <c r="C352" s="316"/>
      <c r="D352" s="304">
        <v>4114</v>
      </c>
      <c r="E352" s="193" t="s">
        <v>127</v>
      </c>
      <c r="F352" s="190">
        <v>10600</v>
      </c>
      <c r="G352" s="190">
        <v>9200.54</v>
      </c>
      <c r="H352" s="191">
        <f t="shared" si="7"/>
        <v>86.79754716981132</v>
      </c>
      <c r="I352" s="133"/>
    </row>
    <row r="353" spans="1:9" s="82" customFormat="1" ht="27.75" customHeight="1">
      <c r="A353" s="195"/>
      <c r="B353" s="338">
        <v>1091</v>
      </c>
      <c r="C353" s="317"/>
      <c r="D353" s="309">
        <v>4115</v>
      </c>
      <c r="E353" s="196" t="s">
        <v>73</v>
      </c>
      <c r="F353" s="200">
        <v>1500</v>
      </c>
      <c r="G353" s="200">
        <v>1256.63</v>
      </c>
      <c r="H353" s="198">
        <f t="shared" si="7"/>
        <v>83.77533333333335</v>
      </c>
      <c r="I353" s="133"/>
    </row>
    <row r="354" spans="1:9" s="82" customFormat="1" ht="27.75" customHeight="1">
      <c r="A354" s="192"/>
      <c r="B354" s="305"/>
      <c r="C354" s="319">
        <v>412</v>
      </c>
      <c r="D354" s="307"/>
      <c r="E354" s="326" t="s">
        <v>4</v>
      </c>
      <c r="F354" s="203">
        <f>F355+F356</f>
        <v>22300</v>
      </c>
      <c r="G354" s="203">
        <f>G355+G356</f>
        <v>20638.85</v>
      </c>
      <c r="H354" s="187">
        <f t="shared" si="7"/>
        <v>92.55089686098654</v>
      </c>
      <c r="I354" s="133"/>
    </row>
    <row r="355" spans="1:9" s="82" customFormat="1" ht="27.75" customHeight="1">
      <c r="A355" s="192"/>
      <c r="B355" s="335">
        <v>1091</v>
      </c>
      <c r="C355" s="316"/>
      <c r="D355" s="304">
        <v>4123</v>
      </c>
      <c r="E355" s="193" t="s">
        <v>82</v>
      </c>
      <c r="F355" s="190">
        <v>6800</v>
      </c>
      <c r="G355" s="190">
        <v>5323.65</v>
      </c>
      <c r="H355" s="191">
        <f t="shared" si="7"/>
        <v>78.28897058823529</v>
      </c>
      <c r="I355" s="133"/>
    </row>
    <row r="356" spans="1:9" s="82" customFormat="1" ht="27.75" customHeight="1">
      <c r="A356" s="195"/>
      <c r="B356" s="338">
        <v>1091</v>
      </c>
      <c r="C356" s="317"/>
      <c r="D356" s="309">
        <v>4127</v>
      </c>
      <c r="E356" s="196" t="s">
        <v>84</v>
      </c>
      <c r="F356" s="200">
        <v>15500</v>
      </c>
      <c r="G356" s="200">
        <v>15315.2</v>
      </c>
      <c r="H356" s="198">
        <f t="shared" si="7"/>
        <v>98.80774193548388</v>
      </c>
      <c r="I356" s="133"/>
    </row>
    <row r="357" spans="1:9" s="82" customFormat="1" ht="27.75" customHeight="1">
      <c r="A357" s="192"/>
      <c r="B357" s="339"/>
      <c r="C357" s="319">
        <v>413</v>
      </c>
      <c r="D357" s="305"/>
      <c r="E357" s="326" t="s">
        <v>5</v>
      </c>
      <c r="F357" s="340">
        <f>SUM(F358:F361)</f>
        <v>20000</v>
      </c>
      <c r="G357" s="340">
        <f>SUM(G358:G361)</f>
        <v>12772.3</v>
      </c>
      <c r="H357" s="187">
        <f t="shared" si="7"/>
        <v>63.86149999999999</v>
      </c>
      <c r="I357" s="133"/>
    </row>
    <row r="358" spans="1:9" s="82" customFormat="1" ht="27.75" customHeight="1">
      <c r="A358" s="192"/>
      <c r="B358" s="335">
        <v>1091</v>
      </c>
      <c r="C358" s="319"/>
      <c r="D358" s="304">
        <v>4131</v>
      </c>
      <c r="E358" s="193" t="s">
        <v>226</v>
      </c>
      <c r="F358" s="333">
        <v>7500</v>
      </c>
      <c r="G358" s="333">
        <v>7187.47</v>
      </c>
      <c r="H358" s="191">
        <f t="shared" si="7"/>
        <v>95.83293333333333</v>
      </c>
      <c r="I358" s="133"/>
    </row>
    <row r="359" spans="1:9" s="82" customFormat="1" ht="27.75" customHeight="1">
      <c r="A359" s="192"/>
      <c r="B359" s="335">
        <v>1091</v>
      </c>
      <c r="C359" s="319"/>
      <c r="D359" s="304">
        <v>4133</v>
      </c>
      <c r="E359" s="193" t="s">
        <v>227</v>
      </c>
      <c r="F359" s="333">
        <v>500</v>
      </c>
      <c r="G359" s="333">
        <v>388.5</v>
      </c>
      <c r="H359" s="191">
        <f t="shared" si="7"/>
        <v>77.7</v>
      </c>
      <c r="I359" s="133"/>
    </row>
    <row r="360" spans="1:9" s="82" customFormat="1" ht="27.75" customHeight="1">
      <c r="A360" s="192"/>
      <c r="B360" s="335">
        <v>435</v>
      </c>
      <c r="C360" s="319"/>
      <c r="D360" s="304">
        <v>4134</v>
      </c>
      <c r="E360" s="193" t="s">
        <v>25</v>
      </c>
      <c r="F360" s="333">
        <v>6000</v>
      </c>
      <c r="G360" s="333">
        <v>5046.33</v>
      </c>
      <c r="H360" s="191">
        <f t="shared" si="7"/>
        <v>84.1055</v>
      </c>
      <c r="I360" s="133"/>
    </row>
    <row r="361" spans="1:9" s="82" customFormat="1" ht="27.75" customHeight="1">
      <c r="A361" s="195"/>
      <c r="B361" s="338">
        <v>434</v>
      </c>
      <c r="C361" s="356"/>
      <c r="D361" s="309">
        <v>4135</v>
      </c>
      <c r="E361" s="196" t="s">
        <v>232</v>
      </c>
      <c r="F361" s="341">
        <v>6000</v>
      </c>
      <c r="G361" s="341">
        <v>150</v>
      </c>
      <c r="H361" s="198">
        <f t="shared" si="7"/>
        <v>2.5</v>
      </c>
      <c r="I361" s="133"/>
    </row>
    <row r="362" spans="1:9" s="82" customFormat="1" ht="27.75" customHeight="1">
      <c r="A362" s="192"/>
      <c r="B362" s="305"/>
      <c r="C362" s="319">
        <v>414</v>
      </c>
      <c r="D362" s="306"/>
      <c r="E362" s="326" t="s">
        <v>231</v>
      </c>
      <c r="F362" s="203">
        <f>SUM(F363:F365)</f>
        <v>104900</v>
      </c>
      <c r="G362" s="203">
        <f>SUM(G363:G365)</f>
        <v>103692.51</v>
      </c>
      <c r="H362" s="187">
        <f t="shared" si="7"/>
        <v>98.84891325071496</v>
      </c>
      <c r="I362" s="398"/>
    </row>
    <row r="363" spans="1:9" s="82" customFormat="1" ht="27.75" customHeight="1">
      <c r="A363" s="192"/>
      <c r="B363" s="335">
        <v>1091</v>
      </c>
      <c r="C363" s="316"/>
      <c r="D363" s="304">
        <v>4141</v>
      </c>
      <c r="E363" s="193" t="s">
        <v>233</v>
      </c>
      <c r="F363" s="333">
        <v>500</v>
      </c>
      <c r="G363" s="333">
        <v>262</v>
      </c>
      <c r="H363" s="191">
        <f t="shared" si="7"/>
        <v>52.400000000000006</v>
      </c>
      <c r="I363" s="398"/>
    </row>
    <row r="364" spans="1:9" s="82" customFormat="1" ht="27.75" customHeight="1">
      <c r="A364" s="192"/>
      <c r="B364" s="335">
        <v>1091</v>
      </c>
      <c r="C364" s="316" t="s">
        <v>148</v>
      </c>
      <c r="D364" s="304">
        <v>4143</v>
      </c>
      <c r="E364" s="193" t="s">
        <v>229</v>
      </c>
      <c r="F364" s="333">
        <v>3000</v>
      </c>
      <c r="G364" s="333">
        <v>2348.97</v>
      </c>
      <c r="H364" s="191">
        <f t="shared" si="7"/>
        <v>78.29899999999999</v>
      </c>
      <c r="I364" s="398"/>
    </row>
    <row r="365" spans="1:9" s="82" customFormat="1" ht="27.75" customHeight="1" thickBot="1">
      <c r="A365" s="192"/>
      <c r="B365" s="336">
        <v>1091</v>
      </c>
      <c r="C365" s="316"/>
      <c r="D365" s="313">
        <v>4149</v>
      </c>
      <c r="E365" s="229" t="s">
        <v>230</v>
      </c>
      <c r="F365" s="334">
        <v>101400</v>
      </c>
      <c r="G365" s="334">
        <v>101081.54</v>
      </c>
      <c r="H365" s="231">
        <f t="shared" si="7"/>
        <v>99.68593688362918</v>
      </c>
      <c r="I365" s="398"/>
    </row>
    <row r="366" spans="1:9" s="82" customFormat="1" ht="27.75" customHeight="1" thickBot="1">
      <c r="A366" s="454" t="s">
        <v>18</v>
      </c>
      <c r="B366" s="460"/>
      <c r="C366" s="460"/>
      <c r="D366" s="460"/>
      <c r="E366" s="460"/>
      <c r="F366" s="337">
        <f>F348+F354+F357+F362</f>
        <v>250000</v>
      </c>
      <c r="G366" s="337">
        <f>G348+G354+G357+G362</f>
        <v>233528.21000000002</v>
      </c>
      <c r="H366" s="347">
        <f t="shared" si="7"/>
        <v>93.41128400000001</v>
      </c>
      <c r="I366" s="398"/>
    </row>
    <row r="367" spans="1:9" s="82" customFormat="1" ht="11.25" customHeight="1">
      <c r="A367" s="396"/>
      <c r="B367" s="397"/>
      <c r="C367" s="397"/>
      <c r="D367" s="397"/>
      <c r="E367" s="397"/>
      <c r="F367" s="282"/>
      <c r="G367" s="282"/>
      <c r="H367" s="286"/>
      <c r="I367" s="398"/>
    </row>
    <row r="368" spans="1:9" s="82" customFormat="1" ht="16.5" customHeight="1" thickBot="1">
      <c r="A368" s="396"/>
      <c r="B368" s="397"/>
      <c r="C368" s="397"/>
      <c r="D368" s="397"/>
      <c r="E368" s="397"/>
      <c r="F368" s="282"/>
      <c r="G368" s="282"/>
      <c r="H368" s="284"/>
      <c r="I368" s="398"/>
    </row>
    <row r="369" spans="1:9" s="293" customFormat="1" ht="15" customHeight="1">
      <c r="A369" s="297" t="s">
        <v>60</v>
      </c>
      <c r="B369" s="291" t="s">
        <v>62</v>
      </c>
      <c r="C369" s="291" t="s">
        <v>28</v>
      </c>
      <c r="D369" s="291" t="s">
        <v>28</v>
      </c>
      <c r="E369" s="291" t="s">
        <v>59</v>
      </c>
      <c r="F369" s="291" t="s">
        <v>64</v>
      </c>
      <c r="G369" s="291" t="s">
        <v>264</v>
      </c>
      <c r="H369" s="444" t="s">
        <v>263</v>
      </c>
      <c r="I369" s="295"/>
    </row>
    <row r="370" spans="1:9" s="293" customFormat="1" ht="12.75" customHeight="1" thickBot="1">
      <c r="A370" s="302" t="s">
        <v>61</v>
      </c>
      <c r="B370" s="294" t="s">
        <v>61</v>
      </c>
      <c r="C370" s="294" t="s">
        <v>61</v>
      </c>
      <c r="D370" s="294" t="s">
        <v>61</v>
      </c>
      <c r="E370" s="303"/>
      <c r="F370" s="294">
        <v>2013</v>
      </c>
      <c r="G370" s="294">
        <v>2013</v>
      </c>
      <c r="H370" s="445"/>
      <c r="I370" s="292"/>
    </row>
    <row r="371" spans="1:9" s="82" customFormat="1" ht="54.75" customHeight="1" thickBot="1">
      <c r="A371" s="388">
        <v>10</v>
      </c>
      <c r="B371" s="465" t="s">
        <v>225</v>
      </c>
      <c r="C371" s="472"/>
      <c r="D371" s="472"/>
      <c r="E371" s="472"/>
      <c r="F371" s="472"/>
      <c r="G371" s="472"/>
      <c r="H371" s="473"/>
      <c r="I371" s="133"/>
    </row>
    <row r="372" spans="1:9" s="82" customFormat="1" ht="25.5" customHeight="1">
      <c r="A372" s="192"/>
      <c r="B372" s="305"/>
      <c r="C372" s="319">
        <v>411</v>
      </c>
      <c r="D372" s="307"/>
      <c r="E372" s="326" t="s">
        <v>0</v>
      </c>
      <c r="F372" s="203">
        <f>F373+F374+F375+F376+F377</f>
        <v>302820</v>
      </c>
      <c r="G372" s="203">
        <f>G373+G374+G375+G376+G377</f>
        <v>270982.27</v>
      </c>
      <c r="H372" s="187">
        <f t="shared" si="7"/>
        <v>89.48625255927615</v>
      </c>
      <c r="I372" s="133"/>
    </row>
    <row r="373" spans="1:9" s="82" customFormat="1" ht="25.5" customHeight="1">
      <c r="A373" s="192"/>
      <c r="B373" s="335">
        <v>1011</v>
      </c>
      <c r="C373" s="316"/>
      <c r="D373" s="304">
        <v>4111</v>
      </c>
      <c r="E373" s="193" t="s">
        <v>91</v>
      </c>
      <c r="F373" s="194">
        <v>182000</v>
      </c>
      <c r="G373" s="194">
        <v>159434.11</v>
      </c>
      <c r="H373" s="191">
        <f t="shared" si="7"/>
        <v>87.60115934065934</v>
      </c>
      <c r="I373" s="398"/>
    </row>
    <row r="374" spans="1:9" s="82" customFormat="1" ht="25.5" customHeight="1">
      <c r="A374" s="192"/>
      <c r="B374" s="335">
        <v>1011</v>
      </c>
      <c r="C374" s="316"/>
      <c r="D374" s="304">
        <v>4112</v>
      </c>
      <c r="E374" s="193" t="s">
        <v>80</v>
      </c>
      <c r="F374" s="194">
        <v>24100</v>
      </c>
      <c r="G374" s="194">
        <v>23785.18</v>
      </c>
      <c r="H374" s="191">
        <f t="shared" si="7"/>
        <v>98.69369294605809</v>
      </c>
      <c r="I374" s="398"/>
    </row>
    <row r="375" spans="1:9" s="82" customFormat="1" ht="25.5" customHeight="1">
      <c r="A375" s="192"/>
      <c r="B375" s="335">
        <v>1011</v>
      </c>
      <c r="C375" s="316"/>
      <c r="D375" s="304">
        <v>4113</v>
      </c>
      <c r="E375" s="193" t="s">
        <v>126</v>
      </c>
      <c r="F375" s="194">
        <v>64000</v>
      </c>
      <c r="G375" s="194">
        <v>57857.98</v>
      </c>
      <c r="H375" s="191">
        <f t="shared" si="7"/>
        <v>90.40309375000001</v>
      </c>
      <c r="I375" s="398"/>
    </row>
    <row r="376" spans="1:9" s="82" customFormat="1" ht="25.5" customHeight="1">
      <c r="A376" s="192"/>
      <c r="B376" s="335">
        <v>1011</v>
      </c>
      <c r="C376" s="316"/>
      <c r="D376" s="304">
        <v>4114</v>
      </c>
      <c r="E376" s="193" t="s">
        <v>127</v>
      </c>
      <c r="F376" s="194">
        <v>29000</v>
      </c>
      <c r="G376" s="194">
        <v>26335.92</v>
      </c>
      <c r="H376" s="191">
        <f t="shared" si="7"/>
        <v>90.8135172413793</v>
      </c>
      <c r="I376" s="398"/>
    </row>
    <row r="377" spans="1:9" s="82" customFormat="1" ht="25.5" customHeight="1">
      <c r="A377" s="427"/>
      <c r="B377" s="338">
        <v>1011</v>
      </c>
      <c r="C377" s="317"/>
      <c r="D377" s="309">
        <v>4115</v>
      </c>
      <c r="E377" s="196" t="s">
        <v>73</v>
      </c>
      <c r="F377" s="197">
        <v>3720</v>
      </c>
      <c r="G377" s="197">
        <v>3569.08</v>
      </c>
      <c r="H377" s="198">
        <f t="shared" si="7"/>
        <v>95.94301075268817</v>
      </c>
      <c r="I377" s="133"/>
    </row>
    <row r="378" spans="1:9" s="82" customFormat="1" ht="22.5" customHeight="1">
      <c r="A378" s="192"/>
      <c r="B378" s="305"/>
      <c r="C378" s="319">
        <v>412</v>
      </c>
      <c r="D378" s="307"/>
      <c r="E378" s="326" t="s">
        <v>4</v>
      </c>
      <c r="F378" s="203">
        <f>F379+F380</f>
        <v>22400</v>
      </c>
      <c r="G378" s="203">
        <f>G379+G380</f>
        <v>21204.800000000003</v>
      </c>
      <c r="H378" s="187">
        <f t="shared" si="7"/>
        <v>94.66428571428573</v>
      </c>
      <c r="I378" s="133"/>
    </row>
    <row r="379" spans="1:9" s="82" customFormat="1" ht="25.5" customHeight="1">
      <c r="A379" s="192"/>
      <c r="B379" s="335">
        <v>1011</v>
      </c>
      <c r="C379" s="316"/>
      <c r="D379" s="304">
        <v>4123</v>
      </c>
      <c r="E379" s="193" t="s">
        <v>82</v>
      </c>
      <c r="F379" s="194">
        <v>13000</v>
      </c>
      <c r="G379" s="194">
        <v>12276.26</v>
      </c>
      <c r="H379" s="191">
        <f t="shared" si="7"/>
        <v>94.43276923076922</v>
      </c>
      <c r="I379" s="133"/>
    </row>
    <row r="380" spans="1:9" s="82" customFormat="1" ht="25.5" customHeight="1">
      <c r="A380" s="195"/>
      <c r="B380" s="338">
        <v>1011</v>
      </c>
      <c r="C380" s="317"/>
      <c r="D380" s="309">
        <v>4127</v>
      </c>
      <c r="E380" s="196" t="s">
        <v>84</v>
      </c>
      <c r="F380" s="197">
        <v>9400</v>
      </c>
      <c r="G380" s="197">
        <v>8928.54</v>
      </c>
      <c r="H380" s="198">
        <f t="shared" si="7"/>
        <v>94.98446808510639</v>
      </c>
      <c r="I380" s="133"/>
    </row>
    <row r="381" spans="1:9" s="82" customFormat="1" ht="23.25" customHeight="1">
      <c r="A381" s="192"/>
      <c r="B381" s="339"/>
      <c r="C381" s="319">
        <v>413</v>
      </c>
      <c r="D381" s="305"/>
      <c r="E381" s="326" t="s">
        <v>5</v>
      </c>
      <c r="F381" s="203">
        <f>SUM(F382:F385)</f>
        <v>76660</v>
      </c>
      <c r="G381" s="203">
        <f>SUM(G382:G385)</f>
        <v>69604.01</v>
      </c>
      <c r="H381" s="187">
        <f t="shared" si="7"/>
        <v>90.79573441168797</v>
      </c>
      <c r="I381" s="133"/>
    </row>
    <row r="382" spans="1:9" s="82" customFormat="1" ht="25.5" customHeight="1">
      <c r="A382" s="192"/>
      <c r="B382" s="335">
        <v>1011</v>
      </c>
      <c r="C382" s="316"/>
      <c r="D382" s="304">
        <v>4131</v>
      </c>
      <c r="E382" s="193" t="s">
        <v>254</v>
      </c>
      <c r="F382" s="194">
        <v>23660</v>
      </c>
      <c r="G382" s="194">
        <v>23478.01</v>
      </c>
      <c r="H382" s="191">
        <f t="shared" si="7"/>
        <v>99.2308114961961</v>
      </c>
      <c r="I382" s="133"/>
    </row>
    <row r="383" spans="1:9" s="82" customFormat="1" ht="25.5" customHeight="1">
      <c r="A383" s="192"/>
      <c r="B383" s="335">
        <v>1011</v>
      </c>
      <c r="C383" s="316"/>
      <c r="D383" s="304">
        <v>4133</v>
      </c>
      <c r="E383" s="193" t="s">
        <v>227</v>
      </c>
      <c r="F383" s="194">
        <v>16000</v>
      </c>
      <c r="G383" s="194">
        <v>11227.56</v>
      </c>
      <c r="H383" s="191">
        <f t="shared" si="7"/>
        <v>70.17224999999999</v>
      </c>
      <c r="I383" s="133"/>
    </row>
    <row r="384" spans="1:9" s="82" customFormat="1" ht="25.5" customHeight="1">
      <c r="A384" s="192"/>
      <c r="B384" s="335">
        <v>435</v>
      </c>
      <c r="C384" s="316"/>
      <c r="D384" s="304">
        <v>4134</v>
      </c>
      <c r="E384" s="193" t="s">
        <v>25</v>
      </c>
      <c r="F384" s="194">
        <v>23000</v>
      </c>
      <c r="G384" s="194">
        <v>21238.72</v>
      </c>
      <c r="H384" s="191">
        <f t="shared" si="7"/>
        <v>92.34226086956522</v>
      </c>
      <c r="I384" s="133"/>
    </row>
    <row r="385" spans="1:9" s="82" customFormat="1" ht="25.5" customHeight="1">
      <c r="A385" s="195"/>
      <c r="B385" s="338">
        <v>434</v>
      </c>
      <c r="C385" s="317"/>
      <c r="D385" s="309">
        <v>4135</v>
      </c>
      <c r="E385" s="196" t="s">
        <v>232</v>
      </c>
      <c r="F385" s="197">
        <v>14000</v>
      </c>
      <c r="G385" s="197">
        <v>13659.72</v>
      </c>
      <c r="H385" s="198">
        <f t="shared" si="7"/>
        <v>97.56942857142856</v>
      </c>
      <c r="I385" s="133"/>
    </row>
    <row r="386" spans="1:9" s="82" customFormat="1" ht="23.25" customHeight="1">
      <c r="A386" s="192"/>
      <c r="B386" s="305"/>
      <c r="C386" s="319">
        <v>414</v>
      </c>
      <c r="D386" s="305"/>
      <c r="E386" s="326" t="s">
        <v>231</v>
      </c>
      <c r="F386" s="203">
        <f>SUM(F387:F389)</f>
        <v>60780</v>
      </c>
      <c r="G386" s="203">
        <f>SUM(G387:G389)</f>
        <v>56882.83</v>
      </c>
      <c r="H386" s="187">
        <f t="shared" si="7"/>
        <v>93.58807173412306</v>
      </c>
      <c r="I386" s="133"/>
    </row>
    <row r="387" spans="1:9" s="82" customFormat="1" ht="25.5" customHeight="1">
      <c r="A387" s="192"/>
      <c r="B387" s="335">
        <v>1011</v>
      </c>
      <c r="C387" s="316"/>
      <c r="D387" s="304">
        <v>4141</v>
      </c>
      <c r="E387" s="193" t="s">
        <v>228</v>
      </c>
      <c r="F387" s="194">
        <v>1500</v>
      </c>
      <c r="G387" s="194">
        <v>1191.3</v>
      </c>
      <c r="H387" s="191">
        <f t="shared" si="7"/>
        <v>79.42</v>
      </c>
      <c r="I387" s="133"/>
    </row>
    <row r="388" spans="1:9" s="82" customFormat="1" ht="25.5" customHeight="1">
      <c r="A388" s="192"/>
      <c r="B388" s="335">
        <v>1011</v>
      </c>
      <c r="C388" s="316"/>
      <c r="D388" s="304">
        <v>4143</v>
      </c>
      <c r="E388" s="193" t="s">
        <v>229</v>
      </c>
      <c r="F388" s="194">
        <v>3000</v>
      </c>
      <c r="G388" s="194">
        <v>2980.5</v>
      </c>
      <c r="H388" s="191">
        <f t="shared" si="7"/>
        <v>99.35000000000001</v>
      </c>
      <c r="I388" s="398"/>
    </row>
    <row r="389" spans="1:9" s="82" customFormat="1" ht="25.5" customHeight="1">
      <c r="A389" s="195"/>
      <c r="B389" s="338">
        <v>1011</v>
      </c>
      <c r="C389" s="317"/>
      <c r="D389" s="309">
        <v>4149</v>
      </c>
      <c r="E389" s="196" t="s">
        <v>230</v>
      </c>
      <c r="F389" s="228">
        <v>56280</v>
      </c>
      <c r="G389" s="228">
        <v>52711.03</v>
      </c>
      <c r="H389" s="198">
        <f t="shared" si="7"/>
        <v>93.65854655294955</v>
      </c>
      <c r="I389" s="133"/>
    </row>
    <row r="390" spans="1:9" s="82" customFormat="1" ht="22.5" customHeight="1">
      <c r="A390" s="192"/>
      <c r="B390" s="305"/>
      <c r="C390" s="319">
        <v>415</v>
      </c>
      <c r="D390" s="305"/>
      <c r="E390" s="326" t="s">
        <v>134</v>
      </c>
      <c r="F390" s="203">
        <f>F391</f>
        <v>5000</v>
      </c>
      <c r="G390" s="203">
        <f>G391</f>
        <v>4993.81</v>
      </c>
      <c r="H390" s="187">
        <f t="shared" si="7"/>
        <v>99.8762</v>
      </c>
      <c r="I390" s="133"/>
    </row>
    <row r="391" spans="1:9" s="82" customFormat="1" ht="25.5" customHeight="1">
      <c r="A391" s="195"/>
      <c r="B391" s="338">
        <v>411</v>
      </c>
      <c r="C391" s="356"/>
      <c r="D391" s="309">
        <v>4152</v>
      </c>
      <c r="E391" s="280" t="s">
        <v>218</v>
      </c>
      <c r="F391" s="197">
        <v>5000</v>
      </c>
      <c r="G391" s="197">
        <v>4993.81</v>
      </c>
      <c r="H391" s="198">
        <f t="shared" si="7"/>
        <v>99.8762</v>
      </c>
      <c r="I391" s="133"/>
    </row>
    <row r="392" spans="1:9" s="82" customFormat="1" ht="25.5" customHeight="1">
      <c r="A392" s="192"/>
      <c r="B392" s="306"/>
      <c r="C392" s="319">
        <v>419</v>
      </c>
      <c r="D392" s="307"/>
      <c r="E392" s="326" t="s">
        <v>138</v>
      </c>
      <c r="F392" s="203">
        <f>F393</f>
        <v>15000</v>
      </c>
      <c r="G392" s="203">
        <f>G393</f>
        <v>13349.76</v>
      </c>
      <c r="H392" s="187">
        <f t="shared" si="7"/>
        <v>88.9984</v>
      </c>
      <c r="I392" s="133"/>
    </row>
    <row r="393" spans="1:9" s="82" customFormat="1" ht="41.25" customHeight="1" thickBot="1">
      <c r="A393" s="192"/>
      <c r="B393" s="336">
        <v>411</v>
      </c>
      <c r="C393" s="316"/>
      <c r="D393" s="313">
        <v>4196</v>
      </c>
      <c r="E393" s="348" t="s">
        <v>238</v>
      </c>
      <c r="F393" s="314">
        <v>15000</v>
      </c>
      <c r="G393" s="314">
        <v>13349.76</v>
      </c>
      <c r="H393" s="231">
        <f t="shared" si="7"/>
        <v>88.9984</v>
      </c>
      <c r="I393" s="133"/>
    </row>
    <row r="394" spans="1:9" s="82" customFormat="1" ht="27.75" customHeight="1" thickBot="1">
      <c r="A394" s="446" t="s">
        <v>19</v>
      </c>
      <c r="B394" s="447"/>
      <c r="C394" s="447"/>
      <c r="D394" s="447"/>
      <c r="E394" s="447"/>
      <c r="F394" s="232">
        <f>F372+F378+F381+F386+F390+F392</f>
        <v>482660</v>
      </c>
      <c r="G394" s="232">
        <f>G372+G378+G381+G386+G390+G392</f>
        <v>437017.48000000004</v>
      </c>
      <c r="H394" s="315">
        <f t="shared" si="7"/>
        <v>90.5435461815771</v>
      </c>
      <c r="I394" s="133"/>
    </row>
    <row r="395" spans="1:9" s="82" customFormat="1" ht="27.75" customHeight="1" thickBot="1">
      <c r="A395" s="388">
        <v>11</v>
      </c>
      <c r="B395" s="448" t="s">
        <v>158</v>
      </c>
      <c r="C395" s="448"/>
      <c r="D395" s="448"/>
      <c r="E395" s="448"/>
      <c r="F395" s="448"/>
      <c r="G395" s="394"/>
      <c r="H395" s="308"/>
      <c r="I395" s="133"/>
    </row>
    <row r="396" spans="1:9" s="82" customFormat="1" ht="25.5" customHeight="1">
      <c r="A396" s="192"/>
      <c r="B396" s="305"/>
      <c r="C396" s="319">
        <v>411</v>
      </c>
      <c r="D396" s="307"/>
      <c r="E396" s="326" t="s">
        <v>0</v>
      </c>
      <c r="F396" s="203">
        <f>F397+F398+F399+F400+F401</f>
        <v>158200</v>
      </c>
      <c r="G396" s="203">
        <f>G397+G398+G399+G400+G401</f>
        <v>157209.14</v>
      </c>
      <c r="H396" s="187">
        <f aca="true" t="shared" si="8" ref="H396:H458">G396/F396*100</f>
        <v>99.37366624525917</v>
      </c>
      <c r="I396" s="133"/>
    </row>
    <row r="397" spans="1:9" s="82" customFormat="1" ht="25.5" customHeight="1">
      <c r="A397" s="192"/>
      <c r="B397" s="335">
        <v>860</v>
      </c>
      <c r="C397" s="316"/>
      <c r="D397" s="304">
        <v>4111</v>
      </c>
      <c r="E397" s="193" t="s">
        <v>91</v>
      </c>
      <c r="F397" s="194">
        <v>92500</v>
      </c>
      <c r="G397" s="194">
        <v>92109.14</v>
      </c>
      <c r="H397" s="191">
        <f t="shared" si="8"/>
        <v>99.57744864864864</v>
      </c>
      <c r="I397" s="398"/>
    </row>
    <row r="398" spans="1:9" s="82" customFormat="1" ht="25.5" customHeight="1">
      <c r="A398" s="192"/>
      <c r="B398" s="335">
        <v>860</v>
      </c>
      <c r="C398" s="316"/>
      <c r="D398" s="304">
        <v>4112</v>
      </c>
      <c r="E398" s="193" t="s">
        <v>80</v>
      </c>
      <c r="F398" s="194">
        <v>12900</v>
      </c>
      <c r="G398" s="194">
        <v>12918.16</v>
      </c>
      <c r="H398" s="191">
        <f t="shared" si="8"/>
        <v>100.14077519379845</v>
      </c>
      <c r="I398" s="398"/>
    </row>
    <row r="399" spans="1:9" s="82" customFormat="1" ht="25.5" customHeight="1">
      <c r="A399" s="192"/>
      <c r="B399" s="335">
        <v>860</v>
      </c>
      <c r="C399" s="316"/>
      <c r="D399" s="304">
        <v>4113</v>
      </c>
      <c r="E399" s="193" t="s">
        <v>126</v>
      </c>
      <c r="F399" s="194">
        <v>35000</v>
      </c>
      <c r="G399" s="194">
        <v>34508.84</v>
      </c>
      <c r="H399" s="191">
        <f t="shared" si="8"/>
        <v>98.5966857142857</v>
      </c>
      <c r="I399" s="398"/>
    </row>
    <row r="400" spans="1:9" s="82" customFormat="1" ht="25.5" customHeight="1">
      <c r="A400" s="192"/>
      <c r="B400" s="335">
        <v>860</v>
      </c>
      <c r="C400" s="316"/>
      <c r="D400" s="304">
        <v>4114</v>
      </c>
      <c r="E400" s="193" t="s">
        <v>127</v>
      </c>
      <c r="F400" s="194">
        <v>15800</v>
      </c>
      <c r="G400" s="194">
        <v>15763.68</v>
      </c>
      <c r="H400" s="191">
        <f t="shared" si="8"/>
        <v>99.77012658227848</v>
      </c>
      <c r="I400" s="398"/>
    </row>
    <row r="401" spans="1:9" s="82" customFormat="1" ht="25.5" customHeight="1">
      <c r="A401" s="427"/>
      <c r="B401" s="338">
        <v>860</v>
      </c>
      <c r="C401" s="317"/>
      <c r="D401" s="309">
        <v>4115</v>
      </c>
      <c r="E401" s="196" t="s">
        <v>73</v>
      </c>
      <c r="F401" s="197">
        <v>2000</v>
      </c>
      <c r="G401" s="197">
        <v>1909.32</v>
      </c>
      <c r="H401" s="198">
        <f t="shared" si="8"/>
        <v>95.466</v>
      </c>
      <c r="I401" s="133"/>
    </row>
    <row r="402" spans="1:9" s="82" customFormat="1" ht="25.5" customHeight="1">
      <c r="A402" s="192"/>
      <c r="B402" s="305"/>
      <c r="C402" s="319">
        <v>412</v>
      </c>
      <c r="D402" s="307"/>
      <c r="E402" s="326" t="s">
        <v>4</v>
      </c>
      <c r="F402" s="203">
        <f>F403+F404</f>
        <v>7000</v>
      </c>
      <c r="G402" s="203">
        <f>G403+G404</f>
        <v>6166.86</v>
      </c>
      <c r="H402" s="187">
        <f t="shared" si="8"/>
        <v>88.098</v>
      </c>
      <c r="I402" s="133"/>
    </row>
    <row r="403" spans="1:9" s="82" customFormat="1" ht="25.5" customHeight="1">
      <c r="A403" s="192"/>
      <c r="B403" s="335">
        <v>860</v>
      </c>
      <c r="C403" s="316"/>
      <c r="D403" s="304">
        <v>4123</v>
      </c>
      <c r="E403" s="193" t="s">
        <v>82</v>
      </c>
      <c r="F403" s="194">
        <v>6000</v>
      </c>
      <c r="G403" s="194">
        <v>6007.74</v>
      </c>
      <c r="H403" s="191">
        <f t="shared" si="8"/>
        <v>100.129</v>
      </c>
      <c r="I403" s="133"/>
    </row>
    <row r="404" spans="1:9" s="82" customFormat="1" ht="25.5" customHeight="1">
      <c r="A404" s="195"/>
      <c r="B404" s="338">
        <v>860</v>
      </c>
      <c r="C404" s="317"/>
      <c r="D404" s="309">
        <v>4127</v>
      </c>
      <c r="E404" s="196" t="s">
        <v>84</v>
      </c>
      <c r="F404" s="197">
        <v>1000</v>
      </c>
      <c r="G404" s="197">
        <v>159.12</v>
      </c>
      <c r="H404" s="198">
        <f t="shared" si="8"/>
        <v>15.912</v>
      </c>
      <c r="I404" s="133"/>
    </row>
    <row r="405" spans="1:9" s="140" customFormat="1" ht="25.5" customHeight="1">
      <c r="A405" s="235"/>
      <c r="B405" s="353"/>
      <c r="C405" s="322">
        <v>413</v>
      </c>
      <c r="D405" s="306"/>
      <c r="E405" s="326" t="s">
        <v>5</v>
      </c>
      <c r="F405" s="203">
        <f>SUM(F406)</f>
        <v>3500</v>
      </c>
      <c r="G405" s="203">
        <f>SUM(G406)</f>
        <v>1060.95</v>
      </c>
      <c r="H405" s="187">
        <f t="shared" si="8"/>
        <v>30.31285714285714</v>
      </c>
      <c r="I405" s="139"/>
    </row>
    <row r="406" spans="1:9" s="82" customFormat="1" ht="25.5" customHeight="1">
      <c r="A406" s="195"/>
      <c r="B406" s="338">
        <v>860</v>
      </c>
      <c r="C406" s="317"/>
      <c r="D406" s="309">
        <v>4131</v>
      </c>
      <c r="E406" s="196" t="s">
        <v>226</v>
      </c>
      <c r="F406" s="197">
        <v>3500</v>
      </c>
      <c r="G406" s="197">
        <v>1060.95</v>
      </c>
      <c r="H406" s="198">
        <f t="shared" si="8"/>
        <v>30.31285714285714</v>
      </c>
      <c r="I406" s="133"/>
    </row>
    <row r="407" spans="1:9" s="82" customFormat="1" ht="21.75" customHeight="1">
      <c r="A407" s="192"/>
      <c r="B407" s="305"/>
      <c r="C407" s="319">
        <v>414</v>
      </c>
      <c r="D407" s="305"/>
      <c r="E407" s="326" t="s">
        <v>231</v>
      </c>
      <c r="F407" s="203">
        <f>SUM(F408:F410)</f>
        <v>215000</v>
      </c>
      <c r="G407" s="203">
        <f>SUM(G408:G410)</f>
        <v>185499.03999999998</v>
      </c>
      <c r="H407" s="187">
        <f t="shared" si="8"/>
        <v>86.27862325581394</v>
      </c>
      <c r="I407" s="133"/>
    </row>
    <row r="408" spans="1:9" s="82" customFormat="1" ht="25.5" customHeight="1">
      <c r="A408" s="192"/>
      <c r="B408" s="335">
        <v>860</v>
      </c>
      <c r="C408" s="316"/>
      <c r="D408" s="304">
        <v>4141</v>
      </c>
      <c r="E408" s="193" t="s">
        <v>228</v>
      </c>
      <c r="F408" s="194">
        <v>1000</v>
      </c>
      <c r="G408" s="194">
        <v>0</v>
      </c>
      <c r="H408" s="191">
        <f t="shared" si="8"/>
        <v>0</v>
      </c>
      <c r="I408" s="133"/>
    </row>
    <row r="409" spans="1:9" s="82" customFormat="1" ht="25.5" customHeight="1">
      <c r="A409" s="192"/>
      <c r="B409" s="335">
        <v>860</v>
      </c>
      <c r="C409" s="316"/>
      <c r="D409" s="304">
        <v>4143</v>
      </c>
      <c r="E409" s="193" t="s">
        <v>229</v>
      </c>
      <c r="F409" s="194">
        <v>4000</v>
      </c>
      <c r="G409" s="194">
        <v>3217.46</v>
      </c>
      <c r="H409" s="191">
        <f t="shared" si="8"/>
        <v>80.4365</v>
      </c>
      <c r="I409" s="133"/>
    </row>
    <row r="410" spans="1:9" s="82" customFormat="1" ht="25.5" customHeight="1">
      <c r="A410" s="195"/>
      <c r="B410" s="338">
        <v>860</v>
      </c>
      <c r="C410" s="317"/>
      <c r="D410" s="309">
        <v>4149</v>
      </c>
      <c r="E410" s="196" t="s">
        <v>230</v>
      </c>
      <c r="F410" s="228">
        <v>210000</v>
      </c>
      <c r="G410" s="228">
        <v>182281.58</v>
      </c>
      <c r="H410" s="198">
        <f t="shared" si="8"/>
        <v>86.80075238095237</v>
      </c>
      <c r="I410" s="133"/>
    </row>
    <row r="411" spans="1:9" s="82" customFormat="1" ht="42" customHeight="1">
      <c r="A411" s="192"/>
      <c r="B411" s="305"/>
      <c r="C411" s="319">
        <v>431</v>
      </c>
      <c r="D411" s="306"/>
      <c r="E411" s="371" t="s">
        <v>8</v>
      </c>
      <c r="F411" s="203">
        <f>F412+F413</f>
        <v>346000</v>
      </c>
      <c r="G411" s="203">
        <f>G412+G413</f>
        <v>340566.81</v>
      </c>
      <c r="H411" s="187">
        <f t="shared" si="8"/>
        <v>98.42971387283237</v>
      </c>
      <c r="I411" s="133"/>
    </row>
    <row r="412" spans="1:9" s="82" customFormat="1" ht="25.5" customHeight="1">
      <c r="A412" s="192"/>
      <c r="B412" s="335">
        <v>860</v>
      </c>
      <c r="C412" s="319"/>
      <c r="D412" s="304">
        <v>4313</v>
      </c>
      <c r="E412" s="301" t="s">
        <v>37</v>
      </c>
      <c r="F412" s="194">
        <v>280000</v>
      </c>
      <c r="G412" s="194">
        <v>279700</v>
      </c>
      <c r="H412" s="191">
        <f t="shared" si="8"/>
        <v>99.89285714285714</v>
      </c>
      <c r="I412" s="133"/>
    </row>
    <row r="413" spans="1:9" s="82" customFormat="1" ht="25.5" customHeight="1">
      <c r="A413" s="413"/>
      <c r="B413" s="338">
        <v>860</v>
      </c>
      <c r="C413" s="317"/>
      <c r="D413" s="309">
        <v>4318</v>
      </c>
      <c r="E413" s="196" t="s">
        <v>135</v>
      </c>
      <c r="F413" s="228">
        <v>66000</v>
      </c>
      <c r="G413" s="228">
        <v>60866.81</v>
      </c>
      <c r="H413" s="198">
        <f t="shared" si="8"/>
        <v>92.2224393939394</v>
      </c>
      <c r="I413" s="133"/>
    </row>
    <row r="414" spans="1:9" s="82" customFormat="1" ht="21.75" customHeight="1">
      <c r="A414" s="234"/>
      <c r="B414" s="305"/>
      <c r="C414" s="322">
        <v>441</v>
      </c>
      <c r="D414" s="306"/>
      <c r="E414" s="371" t="s">
        <v>88</v>
      </c>
      <c r="F414" s="203">
        <f>F415</f>
        <v>1800</v>
      </c>
      <c r="G414" s="203">
        <f>G415</f>
        <v>1271.98</v>
      </c>
      <c r="H414" s="187">
        <f t="shared" si="8"/>
        <v>70.66555555555556</v>
      </c>
      <c r="I414" s="133"/>
    </row>
    <row r="415" spans="1:9" s="82" customFormat="1" ht="25.5" customHeight="1" thickBot="1">
      <c r="A415" s="321"/>
      <c r="B415" s="336">
        <v>111</v>
      </c>
      <c r="C415" s="316"/>
      <c r="D415" s="313">
        <v>4415</v>
      </c>
      <c r="E415" s="229" t="s">
        <v>223</v>
      </c>
      <c r="F415" s="230">
        <v>1800</v>
      </c>
      <c r="G415" s="230">
        <v>1271.98</v>
      </c>
      <c r="H415" s="231">
        <f t="shared" si="8"/>
        <v>70.66555555555556</v>
      </c>
      <c r="I415" s="133"/>
    </row>
    <row r="416" spans="1:9" s="82" customFormat="1" ht="27" customHeight="1" thickBot="1">
      <c r="A416" s="446" t="s">
        <v>20</v>
      </c>
      <c r="B416" s="447"/>
      <c r="C416" s="447"/>
      <c r="D416" s="447"/>
      <c r="E416" s="447"/>
      <c r="F416" s="232">
        <f>F396+F402+F405+F407+F411+F414</f>
        <v>731500</v>
      </c>
      <c r="G416" s="232">
        <f>G396+G402+G405+G407+G411+G414</f>
        <v>691774.78</v>
      </c>
      <c r="H416" s="315">
        <f t="shared" si="8"/>
        <v>94.56934791524264</v>
      </c>
      <c r="I416" s="133"/>
    </row>
    <row r="417" spans="1:9" s="82" customFormat="1" ht="8.25" customHeight="1">
      <c r="A417" s="396"/>
      <c r="B417" s="285"/>
      <c r="C417" s="285"/>
      <c r="D417" s="285"/>
      <c r="E417" s="285"/>
      <c r="F417" s="287"/>
      <c r="G417" s="287"/>
      <c r="H417" s="286"/>
      <c r="I417" s="133"/>
    </row>
    <row r="418" spans="1:9" s="82" customFormat="1" ht="8.25" customHeight="1" thickBot="1">
      <c r="A418" s="396"/>
      <c r="B418" s="285"/>
      <c r="C418" s="285"/>
      <c r="D418" s="285"/>
      <c r="E418" s="285"/>
      <c r="F418" s="287"/>
      <c r="G418" s="287"/>
      <c r="H418" s="284"/>
      <c r="I418" s="133"/>
    </row>
    <row r="419" spans="1:9" s="293" customFormat="1" ht="16.5" customHeight="1">
      <c r="A419" s="297" t="s">
        <v>60</v>
      </c>
      <c r="B419" s="291" t="s">
        <v>62</v>
      </c>
      <c r="C419" s="291" t="s">
        <v>28</v>
      </c>
      <c r="D419" s="291" t="s">
        <v>28</v>
      </c>
      <c r="E419" s="291" t="s">
        <v>59</v>
      </c>
      <c r="F419" s="291" t="s">
        <v>64</v>
      </c>
      <c r="G419" s="291" t="s">
        <v>264</v>
      </c>
      <c r="H419" s="444" t="s">
        <v>263</v>
      </c>
      <c r="I419" s="296"/>
    </row>
    <row r="420" spans="1:9" s="293" customFormat="1" ht="21" customHeight="1" thickBot="1">
      <c r="A420" s="302" t="s">
        <v>61</v>
      </c>
      <c r="B420" s="294" t="s">
        <v>61</v>
      </c>
      <c r="C420" s="294" t="s">
        <v>61</v>
      </c>
      <c r="D420" s="294" t="s">
        <v>61</v>
      </c>
      <c r="E420" s="303"/>
      <c r="F420" s="294">
        <v>2013</v>
      </c>
      <c r="G420" s="294">
        <v>2013</v>
      </c>
      <c r="H420" s="445"/>
      <c r="I420" s="292"/>
    </row>
    <row r="421" spans="1:9" s="82" customFormat="1" ht="33.75" customHeight="1" thickBot="1">
      <c r="A421" s="388">
        <v>12</v>
      </c>
      <c r="B421" s="448" t="s">
        <v>101</v>
      </c>
      <c r="C421" s="449"/>
      <c r="D421" s="449"/>
      <c r="E421" s="449"/>
      <c r="F421" s="449"/>
      <c r="G421" s="395"/>
      <c r="H421" s="308"/>
      <c r="I421" s="133"/>
    </row>
    <row r="422" spans="1:9" s="82" customFormat="1" ht="27.75" customHeight="1">
      <c r="A422" s="192"/>
      <c r="B422" s="305"/>
      <c r="C422" s="319">
        <v>411</v>
      </c>
      <c r="D422" s="307"/>
      <c r="E422" s="326" t="s">
        <v>0</v>
      </c>
      <c r="F422" s="203">
        <f>F423+F424+F425+F426+F427</f>
        <v>364200</v>
      </c>
      <c r="G422" s="203">
        <f>G423+G424+G425+G426+G427</f>
        <v>347811.67</v>
      </c>
      <c r="H422" s="187">
        <f t="shared" si="8"/>
        <v>95.50018396485447</v>
      </c>
      <c r="I422" s="133"/>
    </row>
    <row r="423" spans="1:9" s="82" customFormat="1" ht="27" customHeight="1">
      <c r="A423" s="192"/>
      <c r="B423" s="335">
        <v>860</v>
      </c>
      <c r="C423" s="316"/>
      <c r="D423" s="304">
        <v>4111</v>
      </c>
      <c r="E423" s="193" t="s">
        <v>91</v>
      </c>
      <c r="F423" s="194">
        <v>214900</v>
      </c>
      <c r="G423" s="194">
        <v>202756.29</v>
      </c>
      <c r="H423" s="191">
        <f t="shared" si="8"/>
        <v>94.34913448115402</v>
      </c>
      <c r="I423" s="133"/>
    </row>
    <row r="424" spans="1:9" s="82" customFormat="1" ht="27" customHeight="1">
      <c r="A424" s="192"/>
      <c r="B424" s="335">
        <v>860</v>
      </c>
      <c r="C424" s="316"/>
      <c r="D424" s="304">
        <v>4112</v>
      </c>
      <c r="E424" s="193" t="s">
        <v>80</v>
      </c>
      <c r="F424" s="194">
        <v>30000</v>
      </c>
      <c r="G424" s="194">
        <v>29886.45</v>
      </c>
      <c r="H424" s="191">
        <f t="shared" si="8"/>
        <v>99.62150000000001</v>
      </c>
      <c r="I424" s="133"/>
    </row>
    <row r="425" spans="1:9" s="82" customFormat="1" ht="27" customHeight="1">
      <c r="A425" s="192"/>
      <c r="B425" s="335">
        <v>860</v>
      </c>
      <c r="C425" s="316"/>
      <c r="D425" s="304">
        <v>4113</v>
      </c>
      <c r="E425" s="193" t="s">
        <v>126</v>
      </c>
      <c r="F425" s="194">
        <v>79000</v>
      </c>
      <c r="G425" s="194">
        <v>76960.63</v>
      </c>
      <c r="H425" s="191">
        <f t="shared" si="8"/>
        <v>97.41851898734177</v>
      </c>
      <c r="I425" s="133"/>
    </row>
    <row r="426" spans="1:9" s="82" customFormat="1" ht="27" customHeight="1">
      <c r="A426" s="192"/>
      <c r="B426" s="335">
        <v>860</v>
      </c>
      <c r="C426" s="316"/>
      <c r="D426" s="304">
        <v>4114</v>
      </c>
      <c r="E426" s="193" t="s">
        <v>127</v>
      </c>
      <c r="F426" s="194">
        <v>35500</v>
      </c>
      <c r="G426" s="194">
        <v>33723.97</v>
      </c>
      <c r="H426" s="191">
        <f t="shared" si="8"/>
        <v>94.9970985915493</v>
      </c>
      <c r="I426" s="133"/>
    </row>
    <row r="427" spans="1:9" s="82" customFormat="1" ht="27" customHeight="1">
      <c r="A427" s="195"/>
      <c r="B427" s="338">
        <v>860</v>
      </c>
      <c r="C427" s="317"/>
      <c r="D427" s="309">
        <v>4115</v>
      </c>
      <c r="E427" s="196" t="s">
        <v>73</v>
      </c>
      <c r="F427" s="197">
        <v>4800</v>
      </c>
      <c r="G427" s="197">
        <v>4484.33</v>
      </c>
      <c r="H427" s="198">
        <f t="shared" si="8"/>
        <v>93.42354166666667</v>
      </c>
      <c r="I427" s="133"/>
    </row>
    <row r="428" spans="1:9" s="82" customFormat="1" ht="31.5" customHeight="1">
      <c r="A428" s="192"/>
      <c r="B428" s="305"/>
      <c r="C428" s="319">
        <v>412</v>
      </c>
      <c r="D428" s="307"/>
      <c r="E428" s="326" t="s">
        <v>4</v>
      </c>
      <c r="F428" s="203">
        <f>F429+F430</f>
        <v>25700</v>
      </c>
      <c r="G428" s="203">
        <f>G429+G430</f>
        <v>24951.010000000002</v>
      </c>
      <c r="H428" s="187">
        <f t="shared" si="8"/>
        <v>97.08564202334631</v>
      </c>
      <c r="I428" s="133"/>
    </row>
    <row r="429" spans="1:9" s="82" customFormat="1" ht="27" customHeight="1">
      <c r="A429" s="428"/>
      <c r="B429" s="335">
        <v>860</v>
      </c>
      <c r="C429" s="316"/>
      <c r="D429" s="304">
        <v>4123</v>
      </c>
      <c r="E429" s="193" t="s">
        <v>82</v>
      </c>
      <c r="F429" s="194">
        <v>15600</v>
      </c>
      <c r="G429" s="194">
        <v>14949.48</v>
      </c>
      <c r="H429" s="191">
        <f t="shared" si="8"/>
        <v>95.83</v>
      </c>
      <c r="I429" s="133"/>
    </row>
    <row r="430" spans="1:9" s="82" customFormat="1" ht="27" customHeight="1">
      <c r="A430" s="195"/>
      <c r="B430" s="338">
        <v>860</v>
      </c>
      <c r="C430" s="317"/>
      <c r="D430" s="309">
        <v>4127</v>
      </c>
      <c r="E430" s="196" t="s">
        <v>155</v>
      </c>
      <c r="F430" s="197">
        <v>10100</v>
      </c>
      <c r="G430" s="197">
        <v>10001.53</v>
      </c>
      <c r="H430" s="198">
        <f t="shared" si="8"/>
        <v>99.0250495049505</v>
      </c>
      <c r="I430" s="133"/>
    </row>
    <row r="431" spans="1:9" s="82" customFormat="1" ht="31.5" customHeight="1">
      <c r="A431" s="192"/>
      <c r="B431" s="339"/>
      <c r="C431" s="319">
        <v>413</v>
      </c>
      <c r="D431" s="305"/>
      <c r="E431" s="326" t="s">
        <v>5</v>
      </c>
      <c r="F431" s="203">
        <f>SUM(F432:F434)</f>
        <v>7600</v>
      </c>
      <c r="G431" s="203">
        <f>SUM(G432:G434)</f>
        <v>6645.1900000000005</v>
      </c>
      <c r="H431" s="187">
        <f t="shared" si="8"/>
        <v>87.43671052631579</v>
      </c>
      <c r="I431" s="133"/>
    </row>
    <row r="432" spans="1:9" s="82" customFormat="1" ht="27" customHeight="1">
      <c r="A432" s="192"/>
      <c r="B432" s="335">
        <v>860</v>
      </c>
      <c r="C432" s="319"/>
      <c r="D432" s="304">
        <v>4131</v>
      </c>
      <c r="E432" s="193" t="s">
        <v>254</v>
      </c>
      <c r="F432" s="194">
        <v>3600</v>
      </c>
      <c r="G432" s="194">
        <v>2696.19</v>
      </c>
      <c r="H432" s="191">
        <f t="shared" si="8"/>
        <v>74.89416666666668</v>
      </c>
      <c r="I432" s="133"/>
    </row>
    <row r="433" spans="1:9" s="82" customFormat="1" ht="27" customHeight="1">
      <c r="A433" s="192"/>
      <c r="B433" s="335">
        <v>860</v>
      </c>
      <c r="C433" s="319"/>
      <c r="D433" s="304">
        <v>4133</v>
      </c>
      <c r="E433" s="193" t="s">
        <v>227</v>
      </c>
      <c r="F433" s="194">
        <v>500</v>
      </c>
      <c r="G433" s="194">
        <v>497.1</v>
      </c>
      <c r="H433" s="191">
        <f t="shared" si="8"/>
        <v>99.42</v>
      </c>
      <c r="I433" s="133"/>
    </row>
    <row r="434" spans="1:9" s="82" customFormat="1" ht="27" customHeight="1">
      <c r="A434" s="195"/>
      <c r="B434" s="338">
        <v>435</v>
      </c>
      <c r="C434" s="356"/>
      <c r="D434" s="309">
        <v>4134</v>
      </c>
      <c r="E434" s="196" t="s">
        <v>25</v>
      </c>
      <c r="F434" s="197">
        <v>3500</v>
      </c>
      <c r="G434" s="197">
        <v>3451.9</v>
      </c>
      <c r="H434" s="198">
        <f t="shared" si="8"/>
        <v>98.62571428571428</v>
      </c>
      <c r="I434" s="133"/>
    </row>
    <row r="435" spans="1:9" s="82" customFormat="1" ht="30.75" customHeight="1">
      <c r="A435" s="192"/>
      <c r="B435" s="305"/>
      <c r="C435" s="319">
        <v>414</v>
      </c>
      <c r="D435" s="306"/>
      <c r="E435" s="326" t="s">
        <v>231</v>
      </c>
      <c r="F435" s="203">
        <f>SUM(F436:F438)</f>
        <v>71510</v>
      </c>
      <c r="G435" s="203">
        <f>SUM(G436:G438)</f>
        <v>67449.9</v>
      </c>
      <c r="H435" s="187">
        <f t="shared" si="8"/>
        <v>94.32233254090336</v>
      </c>
      <c r="I435" s="36"/>
    </row>
    <row r="436" spans="1:9" s="82" customFormat="1" ht="27" customHeight="1">
      <c r="A436" s="192"/>
      <c r="B436" s="335">
        <v>860</v>
      </c>
      <c r="C436" s="316"/>
      <c r="D436" s="304">
        <v>4141</v>
      </c>
      <c r="E436" s="193" t="s">
        <v>233</v>
      </c>
      <c r="F436" s="194">
        <v>1000</v>
      </c>
      <c r="G436" s="194">
        <v>196</v>
      </c>
      <c r="H436" s="191">
        <f t="shared" si="8"/>
        <v>19.6</v>
      </c>
      <c r="I436" s="133"/>
    </row>
    <row r="437" spans="1:9" s="82" customFormat="1" ht="27" customHeight="1">
      <c r="A437" s="192"/>
      <c r="B437" s="335">
        <v>860</v>
      </c>
      <c r="C437" s="316"/>
      <c r="D437" s="304">
        <v>4143</v>
      </c>
      <c r="E437" s="193" t="s">
        <v>229</v>
      </c>
      <c r="F437" s="194">
        <v>3500</v>
      </c>
      <c r="G437" s="194">
        <v>3472.98</v>
      </c>
      <c r="H437" s="191">
        <f t="shared" si="8"/>
        <v>99.22800000000001</v>
      </c>
      <c r="I437" s="133"/>
    </row>
    <row r="438" spans="1:9" s="82" customFormat="1" ht="27" customHeight="1">
      <c r="A438" s="195"/>
      <c r="B438" s="338">
        <v>860</v>
      </c>
      <c r="C438" s="317"/>
      <c r="D438" s="309">
        <v>4149</v>
      </c>
      <c r="E438" s="196" t="s">
        <v>230</v>
      </c>
      <c r="F438" s="197">
        <v>67010</v>
      </c>
      <c r="G438" s="197">
        <v>63780.92</v>
      </c>
      <c r="H438" s="198">
        <f t="shared" si="8"/>
        <v>95.1811968362931</v>
      </c>
      <c r="I438" s="133"/>
    </row>
    <row r="439" spans="1:9" s="82" customFormat="1" ht="27" customHeight="1">
      <c r="A439" s="234"/>
      <c r="B439" s="305"/>
      <c r="C439" s="322">
        <v>441</v>
      </c>
      <c r="D439" s="306"/>
      <c r="E439" s="371" t="s">
        <v>88</v>
      </c>
      <c r="F439" s="203">
        <f>F440</f>
        <v>2360</v>
      </c>
      <c r="G439" s="203">
        <f>G440</f>
        <v>1818.39</v>
      </c>
      <c r="H439" s="187">
        <f t="shared" si="8"/>
        <v>77.05042372881357</v>
      </c>
      <c r="I439" s="133"/>
    </row>
    <row r="440" spans="1:9" s="82" customFormat="1" ht="27" customHeight="1" thickBot="1">
      <c r="A440" s="321"/>
      <c r="B440" s="336">
        <v>111</v>
      </c>
      <c r="C440" s="316"/>
      <c r="D440" s="313">
        <v>4415</v>
      </c>
      <c r="E440" s="229" t="s">
        <v>223</v>
      </c>
      <c r="F440" s="230">
        <v>2360</v>
      </c>
      <c r="G440" s="230">
        <v>1818.39</v>
      </c>
      <c r="H440" s="231">
        <f t="shared" si="8"/>
        <v>77.05042372881357</v>
      </c>
      <c r="I440" s="133"/>
    </row>
    <row r="441" spans="1:9" s="82" customFormat="1" ht="31.5" customHeight="1" thickBot="1">
      <c r="A441" s="446" t="s">
        <v>21</v>
      </c>
      <c r="B441" s="447"/>
      <c r="C441" s="447"/>
      <c r="D441" s="447"/>
      <c r="E441" s="447"/>
      <c r="F441" s="237">
        <f>F422+F428+F431+F435+F439</f>
        <v>471370</v>
      </c>
      <c r="G441" s="237">
        <f>G422+G428+G431+G435+G439</f>
        <v>448676.16000000003</v>
      </c>
      <c r="H441" s="315">
        <f t="shared" si="8"/>
        <v>95.18555699344464</v>
      </c>
      <c r="I441" s="133"/>
    </row>
    <row r="442" spans="1:9" s="82" customFormat="1" ht="34.5" customHeight="1" thickBot="1">
      <c r="A442" s="388">
        <v>13</v>
      </c>
      <c r="B442" s="448" t="s">
        <v>150</v>
      </c>
      <c r="C442" s="449"/>
      <c r="D442" s="449"/>
      <c r="E442" s="449"/>
      <c r="F442" s="449"/>
      <c r="G442" s="395"/>
      <c r="H442" s="308"/>
      <c r="I442" s="133"/>
    </row>
    <row r="443" spans="1:9" s="82" customFormat="1" ht="27" customHeight="1">
      <c r="A443" s="192"/>
      <c r="B443" s="305"/>
      <c r="C443" s="319">
        <v>411</v>
      </c>
      <c r="D443" s="307"/>
      <c r="E443" s="326" t="s">
        <v>0</v>
      </c>
      <c r="F443" s="203">
        <f>F444+F445+F446+F447+F448</f>
        <v>316600</v>
      </c>
      <c r="G443" s="203">
        <f>G444+G445+G446+G447+G448</f>
        <v>282679.18</v>
      </c>
      <c r="H443" s="187">
        <f t="shared" si="8"/>
        <v>89.28590650663297</v>
      </c>
      <c r="I443" s="133"/>
    </row>
    <row r="444" spans="1:9" s="82" customFormat="1" ht="27" customHeight="1">
      <c r="A444" s="192"/>
      <c r="B444" s="335">
        <v>860</v>
      </c>
      <c r="C444" s="316"/>
      <c r="D444" s="304">
        <v>4111</v>
      </c>
      <c r="E444" s="193" t="s">
        <v>91</v>
      </c>
      <c r="F444" s="194">
        <v>187000</v>
      </c>
      <c r="G444" s="194">
        <v>167946.96</v>
      </c>
      <c r="H444" s="191">
        <f t="shared" si="8"/>
        <v>89.81120855614972</v>
      </c>
      <c r="I444" s="133"/>
    </row>
    <row r="445" spans="1:9" s="82" customFormat="1" ht="27" customHeight="1">
      <c r="A445" s="192"/>
      <c r="B445" s="335">
        <v>860</v>
      </c>
      <c r="C445" s="316"/>
      <c r="D445" s="304">
        <v>4112</v>
      </c>
      <c r="E445" s="193" t="s">
        <v>80</v>
      </c>
      <c r="F445" s="194">
        <v>25500</v>
      </c>
      <c r="G445" s="194">
        <v>24709.08</v>
      </c>
      <c r="H445" s="191">
        <f t="shared" si="8"/>
        <v>96.89835294117648</v>
      </c>
      <c r="I445" s="133"/>
    </row>
    <row r="446" spans="1:9" s="82" customFormat="1" ht="27" customHeight="1">
      <c r="A446" s="192"/>
      <c r="B446" s="335">
        <v>860</v>
      </c>
      <c r="C446" s="316"/>
      <c r="D446" s="304">
        <v>4113</v>
      </c>
      <c r="E446" s="193" t="s">
        <v>126</v>
      </c>
      <c r="F446" s="194">
        <v>69000</v>
      </c>
      <c r="G446" s="194">
        <v>59349.08</v>
      </c>
      <c r="H446" s="191">
        <f t="shared" si="8"/>
        <v>86.01315942028985</v>
      </c>
      <c r="I446" s="133"/>
    </row>
    <row r="447" spans="1:9" s="82" customFormat="1" ht="27" customHeight="1">
      <c r="A447" s="192"/>
      <c r="B447" s="335">
        <v>860</v>
      </c>
      <c r="C447" s="316"/>
      <c r="D447" s="304">
        <v>4114</v>
      </c>
      <c r="E447" s="193" t="s">
        <v>127</v>
      </c>
      <c r="F447" s="194">
        <v>31000</v>
      </c>
      <c r="G447" s="194">
        <v>26968.67</v>
      </c>
      <c r="H447" s="191">
        <f t="shared" si="8"/>
        <v>86.99570967741936</v>
      </c>
      <c r="I447" s="133"/>
    </row>
    <row r="448" spans="1:9" s="82" customFormat="1" ht="27" customHeight="1">
      <c r="A448" s="195"/>
      <c r="B448" s="338">
        <v>860</v>
      </c>
      <c r="C448" s="317"/>
      <c r="D448" s="309">
        <v>4115</v>
      </c>
      <c r="E448" s="196" t="s">
        <v>73</v>
      </c>
      <c r="F448" s="197">
        <v>4100</v>
      </c>
      <c r="G448" s="197">
        <v>3705.39</v>
      </c>
      <c r="H448" s="198">
        <f t="shared" si="8"/>
        <v>90.37536585365854</v>
      </c>
      <c r="I448" s="133"/>
    </row>
    <row r="449" spans="1:9" s="82" customFormat="1" ht="27" customHeight="1">
      <c r="A449" s="192"/>
      <c r="B449" s="305"/>
      <c r="C449" s="319">
        <v>412</v>
      </c>
      <c r="D449" s="307"/>
      <c r="E449" s="326" t="s">
        <v>4</v>
      </c>
      <c r="F449" s="203">
        <f>F450+F451</f>
        <v>25800</v>
      </c>
      <c r="G449" s="203">
        <f>G450+G451</f>
        <v>23163.59</v>
      </c>
      <c r="H449" s="187">
        <f t="shared" si="8"/>
        <v>89.7813565891473</v>
      </c>
      <c r="I449" s="133"/>
    </row>
    <row r="450" spans="1:9" s="82" customFormat="1" ht="27" customHeight="1">
      <c r="A450" s="192"/>
      <c r="B450" s="335">
        <v>860</v>
      </c>
      <c r="C450" s="316"/>
      <c r="D450" s="304">
        <v>4123</v>
      </c>
      <c r="E450" s="193" t="s">
        <v>82</v>
      </c>
      <c r="F450" s="194">
        <v>15200</v>
      </c>
      <c r="G450" s="194">
        <v>13129.67</v>
      </c>
      <c r="H450" s="191">
        <f t="shared" si="8"/>
        <v>86.37940789473684</v>
      </c>
      <c r="I450" s="133"/>
    </row>
    <row r="451" spans="1:9" s="82" customFormat="1" ht="27" customHeight="1">
      <c r="A451" s="195"/>
      <c r="B451" s="338">
        <v>860</v>
      </c>
      <c r="C451" s="317"/>
      <c r="D451" s="309">
        <v>4127</v>
      </c>
      <c r="E451" s="196" t="s">
        <v>155</v>
      </c>
      <c r="F451" s="197">
        <v>10600</v>
      </c>
      <c r="G451" s="197">
        <v>10033.92</v>
      </c>
      <c r="H451" s="198">
        <f t="shared" si="8"/>
        <v>94.65962264150943</v>
      </c>
      <c r="I451" s="133"/>
    </row>
    <row r="452" spans="1:9" s="82" customFormat="1" ht="27" customHeight="1">
      <c r="A452" s="192"/>
      <c r="B452" s="339"/>
      <c r="C452" s="319">
        <v>413</v>
      </c>
      <c r="D452" s="305"/>
      <c r="E452" s="326" t="s">
        <v>5</v>
      </c>
      <c r="F452" s="203">
        <f>SUM(F453:F454)</f>
        <v>5500</v>
      </c>
      <c r="G452" s="203">
        <f>SUM(G453:G454)</f>
        <v>3241.58</v>
      </c>
      <c r="H452" s="187">
        <f t="shared" si="8"/>
        <v>58.93781818181818</v>
      </c>
      <c r="I452" s="133"/>
    </row>
    <row r="453" spans="1:9" s="82" customFormat="1" ht="27" customHeight="1">
      <c r="A453" s="192"/>
      <c r="B453" s="335">
        <v>860</v>
      </c>
      <c r="C453" s="319"/>
      <c r="D453" s="304">
        <v>4131</v>
      </c>
      <c r="E453" s="193" t="s">
        <v>226</v>
      </c>
      <c r="F453" s="194">
        <v>5000</v>
      </c>
      <c r="G453" s="194">
        <v>2744.88</v>
      </c>
      <c r="H453" s="191">
        <f t="shared" si="8"/>
        <v>54.897600000000004</v>
      </c>
      <c r="I453" s="133"/>
    </row>
    <row r="454" spans="1:9" s="82" customFormat="1" ht="27" customHeight="1">
      <c r="A454" s="195"/>
      <c r="B454" s="338">
        <v>860</v>
      </c>
      <c r="C454" s="356"/>
      <c r="D454" s="309">
        <v>4133</v>
      </c>
      <c r="E454" s="196" t="s">
        <v>227</v>
      </c>
      <c r="F454" s="197">
        <v>500</v>
      </c>
      <c r="G454" s="197">
        <v>496.7</v>
      </c>
      <c r="H454" s="198">
        <f t="shared" si="8"/>
        <v>99.33999999999999</v>
      </c>
      <c r="I454" s="133"/>
    </row>
    <row r="455" spans="1:9" s="82" customFormat="1" ht="27" customHeight="1">
      <c r="A455" s="234"/>
      <c r="B455" s="357"/>
      <c r="C455" s="322">
        <v>414</v>
      </c>
      <c r="D455" s="358"/>
      <c r="E455" s="399" t="s">
        <v>231</v>
      </c>
      <c r="F455" s="359">
        <f>SUM(F456:F458)</f>
        <v>58500</v>
      </c>
      <c r="G455" s="359">
        <f>SUM(G456:G458)</f>
        <v>39122.54</v>
      </c>
      <c r="H455" s="364">
        <f t="shared" si="8"/>
        <v>66.87613675213674</v>
      </c>
      <c r="I455" s="133"/>
    </row>
    <row r="456" spans="1:9" s="82" customFormat="1" ht="27" customHeight="1">
      <c r="A456" s="192"/>
      <c r="B456" s="339">
        <v>860</v>
      </c>
      <c r="C456" s="316"/>
      <c r="D456" s="305">
        <v>4141</v>
      </c>
      <c r="E456" s="354" t="s">
        <v>228</v>
      </c>
      <c r="F456" s="355">
        <v>1800</v>
      </c>
      <c r="G456" s="355">
        <v>952.17</v>
      </c>
      <c r="H456" s="225">
        <f t="shared" si="8"/>
        <v>52.89833333333333</v>
      </c>
      <c r="I456" s="133"/>
    </row>
    <row r="457" spans="1:9" s="82" customFormat="1" ht="27" customHeight="1">
      <c r="A457" s="192"/>
      <c r="B457" s="335">
        <v>860</v>
      </c>
      <c r="C457" s="316"/>
      <c r="D457" s="304">
        <v>4143</v>
      </c>
      <c r="E457" s="193" t="s">
        <v>229</v>
      </c>
      <c r="F457" s="194">
        <v>3000</v>
      </c>
      <c r="G457" s="194">
        <v>1786.76</v>
      </c>
      <c r="H457" s="191">
        <f t="shared" si="8"/>
        <v>59.55866666666667</v>
      </c>
      <c r="I457" s="133"/>
    </row>
    <row r="458" spans="1:9" s="82" customFormat="1" ht="27" customHeight="1">
      <c r="A458" s="195"/>
      <c r="B458" s="338">
        <v>860</v>
      </c>
      <c r="C458" s="317"/>
      <c r="D458" s="309">
        <v>4149</v>
      </c>
      <c r="E458" s="196" t="s">
        <v>230</v>
      </c>
      <c r="F458" s="197">
        <v>53700</v>
      </c>
      <c r="G458" s="197">
        <v>36383.61</v>
      </c>
      <c r="H458" s="198">
        <f t="shared" si="8"/>
        <v>67.75346368715084</v>
      </c>
      <c r="I458" s="133"/>
    </row>
    <row r="459" spans="1:9" s="82" customFormat="1" ht="27" customHeight="1">
      <c r="A459" s="192"/>
      <c r="B459" s="306"/>
      <c r="C459" s="319">
        <v>419</v>
      </c>
      <c r="D459" s="307"/>
      <c r="E459" s="326" t="s">
        <v>138</v>
      </c>
      <c r="F459" s="203">
        <f>F460</f>
        <v>3700</v>
      </c>
      <c r="G459" s="203">
        <f>G460</f>
        <v>3576.58</v>
      </c>
      <c r="H459" s="187">
        <f aca="true" t="shared" si="9" ref="H459:H521">G459/F459*100</f>
        <v>96.66432432432433</v>
      </c>
      <c r="I459" s="133"/>
    </row>
    <row r="460" spans="1:9" s="82" customFormat="1" ht="48" customHeight="1">
      <c r="A460" s="195"/>
      <c r="B460" s="338">
        <v>411</v>
      </c>
      <c r="C460" s="317"/>
      <c r="D460" s="309">
        <v>4196</v>
      </c>
      <c r="E460" s="202" t="s">
        <v>238</v>
      </c>
      <c r="F460" s="197">
        <v>3700</v>
      </c>
      <c r="G460" s="197">
        <v>3576.58</v>
      </c>
      <c r="H460" s="198">
        <f t="shared" si="9"/>
        <v>96.66432432432433</v>
      </c>
      <c r="I460" s="133"/>
    </row>
    <row r="461" spans="1:9" s="82" customFormat="1" ht="27" customHeight="1">
      <c r="A461" s="192"/>
      <c r="B461" s="305"/>
      <c r="C461" s="319">
        <v>441</v>
      </c>
      <c r="D461" s="306"/>
      <c r="E461" s="371" t="s">
        <v>88</v>
      </c>
      <c r="F461" s="203">
        <f>F462</f>
        <v>4800</v>
      </c>
      <c r="G461" s="203">
        <f>G462</f>
        <v>4796.13</v>
      </c>
      <c r="H461" s="187">
        <f t="shared" si="9"/>
        <v>99.919375</v>
      </c>
      <c r="I461" s="133"/>
    </row>
    <row r="462" spans="1:9" s="82" customFormat="1" ht="27" customHeight="1" thickBot="1">
      <c r="A462" s="321"/>
      <c r="B462" s="336">
        <v>111</v>
      </c>
      <c r="C462" s="316"/>
      <c r="D462" s="313">
        <v>4415</v>
      </c>
      <c r="E462" s="229" t="s">
        <v>223</v>
      </c>
      <c r="F462" s="230">
        <v>4800</v>
      </c>
      <c r="G462" s="230">
        <v>4796.13</v>
      </c>
      <c r="H462" s="231">
        <f t="shared" si="9"/>
        <v>99.919375</v>
      </c>
      <c r="I462" s="133"/>
    </row>
    <row r="463" spans="1:9" s="82" customFormat="1" ht="36" customHeight="1" thickBot="1">
      <c r="A463" s="446" t="s">
        <v>22</v>
      </c>
      <c r="B463" s="447"/>
      <c r="C463" s="447"/>
      <c r="D463" s="447"/>
      <c r="E463" s="447"/>
      <c r="F463" s="237">
        <f>F443+F449+F452+F455+F459+F461</f>
        <v>414900</v>
      </c>
      <c r="G463" s="237">
        <f>G443+G449+G452+G455+G459+G461</f>
        <v>356579.60000000003</v>
      </c>
      <c r="H463" s="315">
        <f t="shared" si="9"/>
        <v>85.94350445890578</v>
      </c>
      <c r="I463" s="133"/>
    </row>
    <row r="464" spans="1:9" s="82" customFormat="1" ht="12.75" customHeight="1">
      <c r="A464" s="396"/>
      <c r="B464" s="285"/>
      <c r="C464" s="285"/>
      <c r="D464" s="285"/>
      <c r="E464" s="285"/>
      <c r="F464" s="282"/>
      <c r="G464" s="282"/>
      <c r="H464" s="286"/>
      <c r="I464" s="133"/>
    </row>
    <row r="465" spans="1:9" s="82" customFormat="1" ht="12.75" customHeight="1" thickBot="1">
      <c r="A465" s="396"/>
      <c r="B465" s="285"/>
      <c r="C465" s="285"/>
      <c r="D465" s="285"/>
      <c r="E465" s="285"/>
      <c r="F465" s="282"/>
      <c r="G465" s="282"/>
      <c r="H465" s="284"/>
      <c r="I465" s="133"/>
    </row>
    <row r="466" spans="1:9" s="293" customFormat="1" ht="16.5" customHeight="1">
      <c r="A466" s="297" t="s">
        <v>60</v>
      </c>
      <c r="B466" s="291" t="s">
        <v>62</v>
      </c>
      <c r="C466" s="291" t="s">
        <v>28</v>
      </c>
      <c r="D466" s="291" t="s">
        <v>28</v>
      </c>
      <c r="E466" s="291" t="s">
        <v>59</v>
      </c>
      <c r="F466" s="291" t="s">
        <v>64</v>
      </c>
      <c r="G466" s="291" t="s">
        <v>264</v>
      </c>
      <c r="H466" s="444" t="s">
        <v>263</v>
      </c>
      <c r="I466" s="292"/>
    </row>
    <row r="467" spans="1:9" s="293" customFormat="1" ht="20.25" customHeight="1" thickBot="1">
      <c r="A467" s="302" t="s">
        <v>61</v>
      </c>
      <c r="B467" s="294" t="s">
        <v>61</v>
      </c>
      <c r="C467" s="294" t="s">
        <v>61</v>
      </c>
      <c r="D467" s="294" t="s">
        <v>61</v>
      </c>
      <c r="E467" s="303"/>
      <c r="F467" s="294">
        <v>2013</v>
      </c>
      <c r="G467" s="294">
        <v>2013</v>
      </c>
      <c r="H467" s="445"/>
      <c r="I467" s="292"/>
    </row>
    <row r="468" spans="1:9" s="82" customFormat="1" ht="30" customHeight="1" thickBot="1">
      <c r="A468" s="388">
        <v>14</v>
      </c>
      <c r="B468" s="448" t="s">
        <v>151</v>
      </c>
      <c r="C468" s="458"/>
      <c r="D468" s="458"/>
      <c r="E468" s="458"/>
      <c r="F468" s="458"/>
      <c r="G468" s="350"/>
      <c r="H468" s="308"/>
      <c r="I468" s="133"/>
    </row>
    <row r="469" spans="1:9" s="82" customFormat="1" ht="27.75" customHeight="1">
      <c r="A469" s="192"/>
      <c r="B469" s="305"/>
      <c r="C469" s="319">
        <v>411</v>
      </c>
      <c r="D469" s="307"/>
      <c r="E469" s="326" t="s">
        <v>0</v>
      </c>
      <c r="F469" s="203">
        <f>F470+F471+F472+F473+F474</f>
        <v>424100</v>
      </c>
      <c r="G469" s="203">
        <f>G470+G471+G472+G473+G474</f>
        <v>400773.92000000004</v>
      </c>
      <c r="H469" s="187">
        <f t="shared" si="9"/>
        <v>94.49986323980194</v>
      </c>
      <c r="I469" s="133"/>
    </row>
    <row r="470" spans="1:9" s="82" customFormat="1" ht="30" customHeight="1">
      <c r="A470" s="192"/>
      <c r="B470" s="335">
        <v>860</v>
      </c>
      <c r="C470" s="316"/>
      <c r="D470" s="304">
        <v>4111</v>
      </c>
      <c r="E470" s="193" t="s">
        <v>91</v>
      </c>
      <c r="F470" s="194">
        <v>251600</v>
      </c>
      <c r="G470" s="194">
        <v>242283.92</v>
      </c>
      <c r="H470" s="191">
        <f t="shared" si="9"/>
        <v>96.29726550079492</v>
      </c>
      <c r="I470" s="133"/>
    </row>
    <row r="471" spans="1:9" s="82" customFormat="1" ht="30" customHeight="1">
      <c r="A471" s="192"/>
      <c r="B471" s="335">
        <v>860</v>
      </c>
      <c r="C471" s="316"/>
      <c r="D471" s="304">
        <v>4112</v>
      </c>
      <c r="E471" s="193" t="s">
        <v>80</v>
      </c>
      <c r="F471" s="194">
        <v>34500</v>
      </c>
      <c r="G471" s="194">
        <v>34621.74</v>
      </c>
      <c r="H471" s="191">
        <f t="shared" si="9"/>
        <v>100.35286956521739</v>
      </c>
      <c r="I471" s="133"/>
    </row>
    <row r="472" spans="1:9" s="82" customFormat="1" ht="30" customHeight="1">
      <c r="A472" s="192"/>
      <c r="B472" s="335">
        <v>860</v>
      </c>
      <c r="C472" s="316"/>
      <c r="D472" s="304">
        <v>4113</v>
      </c>
      <c r="E472" s="193" t="s">
        <v>126</v>
      </c>
      <c r="F472" s="194">
        <v>91500</v>
      </c>
      <c r="G472" s="194">
        <v>82022.45</v>
      </c>
      <c r="H472" s="191">
        <f t="shared" si="9"/>
        <v>89.6420218579235</v>
      </c>
      <c r="I472" s="133"/>
    </row>
    <row r="473" spans="1:9" s="82" customFormat="1" ht="30" customHeight="1">
      <c r="A473" s="192"/>
      <c r="B473" s="335">
        <v>860</v>
      </c>
      <c r="C473" s="316"/>
      <c r="D473" s="304">
        <v>4114</v>
      </c>
      <c r="E473" s="193" t="s">
        <v>127</v>
      </c>
      <c r="F473" s="194">
        <v>41000</v>
      </c>
      <c r="G473" s="194">
        <v>36478.88</v>
      </c>
      <c r="H473" s="191">
        <f t="shared" si="9"/>
        <v>88.97287804878047</v>
      </c>
      <c r="I473" s="133"/>
    </row>
    <row r="474" spans="1:9" s="82" customFormat="1" ht="30" customHeight="1">
      <c r="A474" s="195"/>
      <c r="B474" s="338">
        <v>860</v>
      </c>
      <c r="C474" s="317"/>
      <c r="D474" s="309">
        <v>4115</v>
      </c>
      <c r="E474" s="196" t="s">
        <v>73</v>
      </c>
      <c r="F474" s="197">
        <v>5500</v>
      </c>
      <c r="G474" s="197">
        <v>5366.93</v>
      </c>
      <c r="H474" s="198">
        <f t="shared" si="9"/>
        <v>97.58054545454546</v>
      </c>
      <c r="I474" s="133"/>
    </row>
    <row r="475" spans="1:9" s="82" customFormat="1" ht="27" customHeight="1">
      <c r="A475" s="192"/>
      <c r="B475" s="305"/>
      <c r="C475" s="319">
        <v>412</v>
      </c>
      <c r="D475" s="307"/>
      <c r="E475" s="326" t="s">
        <v>4</v>
      </c>
      <c r="F475" s="203">
        <f>F476+F477</f>
        <v>28500</v>
      </c>
      <c r="G475" s="203">
        <f>G476+G477</f>
        <v>25743.71</v>
      </c>
      <c r="H475" s="187">
        <f t="shared" si="9"/>
        <v>90.32880701754385</v>
      </c>
      <c r="I475" s="133"/>
    </row>
    <row r="476" spans="1:9" s="82" customFormat="1" ht="30" customHeight="1">
      <c r="A476" s="192"/>
      <c r="B476" s="335">
        <v>860</v>
      </c>
      <c r="C476" s="316"/>
      <c r="D476" s="304">
        <v>4123</v>
      </c>
      <c r="E476" s="193" t="s">
        <v>82</v>
      </c>
      <c r="F476" s="194">
        <v>18500</v>
      </c>
      <c r="G476" s="194">
        <v>15982.67</v>
      </c>
      <c r="H476" s="191">
        <f t="shared" si="9"/>
        <v>86.39281081081081</v>
      </c>
      <c r="I476" s="133"/>
    </row>
    <row r="477" spans="1:9" s="82" customFormat="1" ht="30" customHeight="1">
      <c r="A477" s="195"/>
      <c r="B477" s="338">
        <v>860</v>
      </c>
      <c r="C477" s="317"/>
      <c r="D477" s="309">
        <v>4127</v>
      </c>
      <c r="E477" s="196" t="s">
        <v>155</v>
      </c>
      <c r="F477" s="197">
        <v>10000</v>
      </c>
      <c r="G477" s="197">
        <v>9761.04</v>
      </c>
      <c r="H477" s="198">
        <f t="shared" si="9"/>
        <v>97.61040000000001</v>
      </c>
      <c r="I477" s="133"/>
    </row>
    <row r="478" spans="1:9" s="82" customFormat="1" ht="27" customHeight="1">
      <c r="A478" s="192"/>
      <c r="B478" s="339"/>
      <c r="C478" s="319">
        <v>413</v>
      </c>
      <c r="D478" s="305"/>
      <c r="E478" s="326" t="s">
        <v>5</v>
      </c>
      <c r="F478" s="203">
        <f>SUM(F479:F480)</f>
        <v>26050</v>
      </c>
      <c r="G478" s="203">
        <f>SUM(G479:G480)</f>
        <v>23021.140000000003</v>
      </c>
      <c r="H478" s="187">
        <f t="shared" si="9"/>
        <v>88.37289827255279</v>
      </c>
      <c r="I478" s="133"/>
    </row>
    <row r="479" spans="1:9" s="82" customFormat="1" ht="30" customHeight="1">
      <c r="A479" s="192"/>
      <c r="B479" s="335">
        <v>860</v>
      </c>
      <c r="C479" s="319"/>
      <c r="D479" s="304">
        <v>4131</v>
      </c>
      <c r="E479" s="193" t="s">
        <v>226</v>
      </c>
      <c r="F479" s="194">
        <v>3700</v>
      </c>
      <c r="G479" s="194">
        <v>1506.81</v>
      </c>
      <c r="H479" s="191">
        <f t="shared" si="9"/>
        <v>40.72459459459459</v>
      </c>
      <c r="I479" s="133"/>
    </row>
    <row r="480" spans="1:9" s="82" customFormat="1" ht="30" customHeight="1">
      <c r="A480" s="195"/>
      <c r="B480" s="338">
        <v>860</v>
      </c>
      <c r="C480" s="356"/>
      <c r="D480" s="309">
        <v>4133</v>
      </c>
      <c r="E480" s="196" t="s">
        <v>227</v>
      </c>
      <c r="F480" s="197">
        <v>22350</v>
      </c>
      <c r="G480" s="197">
        <v>21514.33</v>
      </c>
      <c r="H480" s="198">
        <f t="shared" si="9"/>
        <v>96.26098434004476</v>
      </c>
      <c r="I480" s="133"/>
    </row>
    <row r="481" spans="1:9" s="82" customFormat="1" ht="30" customHeight="1">
      <c r="A481" s="192"/>
      <c r="B481" s="339"/>
      <c r="C481" s="319">
        <v>414</v>
      </c>
      <c r="D481" s="305"/>
      <c r="E481" s="326" t="s">
        <v>245</v>
      </c>
      <c r="F481" s="203">
        <f>F482+F483+F484</f>
        <v>133260</v>
      </c>
      <c r="G481" s="203">
        <f>G482+G483+G484</f>
        <v>128150.68</v>
      </c>
      <c r="H481" s="187">
        <f t="shared" si="9"/>
        <v>96.16590124568512</v>
      </c>
      <c r="I481" s="133"/>
    </row>
    <row r="482" spans="1:9" s="82" customFormat="1" ht="30" customHeight="1">
      <c r="A482" s="192"/>
      <c r="B482" s="335">
        <v>860</v>
      </c>
      <c r="C482" s="316"/>
      <c r="D482" s="304">
        <v>4141</v>
      </c>
      <c r="E482" s="193" t="s">
        <v>228</v>
      </c>
      <c r="F482" s="194">
        <v>7000</v>
      </c>
      <c r="G482" s="194">
        <v>6923.66</v>
      </c>
      <c r="H482" s="191">
        <f t="shared" si="9"/>
        <v>98.90942857142858</v>
      </c>
      <c r="I482" s="133"/>
    </row>
    <row r="483" spans="1:9" s="82" customFormat="1" ht="30" customHeight="1">
      <c r="A483" s="192"/>
      <c r="B483" s="335">
        <v>860</v>
      </c>
      <c r="C483" s="316"/>
      <c r="D483" s="304">
        <v>4143</v>
      </c>
      <c r="E483" s="193" t="s">
        <v>229</v>
      </c>
      <c r="F483" s="194">
        <v>3500</v>
      </c>
      <c r="G483" s="194">
        <v>3163.49</v>
      </c>
      <c r="H483" s="191">
        <f t="shared" si="9"/>
        <v>90.38542857142856</v>
      </c>
      <c r="I483" s="133"/>
    </row>
    <row r="484" spans="1:9" s="82" customFormat="1" ht="30" customHeight="1">
      <c r="A484" s="195"/>
      <c r="B484" s="338">
        <v>860</v>
      </c>
      <c r="C484" s="317"/>
      <c r="D484" s="309">
        <v>4149</v>
      </c>
      <c r="E484" s="196" t="s">
        <v>230</v>
      </c>
      <c r="F484" s="197">
        <v>122760</v>
      </c>
      <c r="G484" s="197">
        <v>118063.53</v>
      </c>
      <c r="H484" s="198">
        <f t="shared" si="9"/>
        <v>96.17426686217009</v>
      </c>
      <c r="I484" s="133"/>
    </row>
    <row r="485" spans="1:9" s="82" customFormat="1" ht="30" customHeight="1">
      <c r="A485" s="192"/>
      <c r="B485" s="305"/>
      <c r="C485" s="319">
        <v>417</v>
      </c>
      <c r="D485" s="306"/>
      <c r="E485" s="326" t="s">
        <v>236</v>
      </c>
      <c r="F485" s="203">
        <f>F486</f>
        <v>2500</v>
      </c>
      <c r="G485" s="203">
        <f>G486</f>
        <v>2585.56</v>
      </c>
      <c r="H485" s="187">
        <f t="shared" si="9"/>
        <v>103.42240000000001</v>
      </c>
      <c r="I485" s="133"/>
    </row>
    <row r="486" spans="1:9" s="82" customFormat="1" ht="30" customHeight="1" thickBot="1">
      <c r="A486" s="204"/>
      <c r="B486" s="336">
        <v>860</v>
      </c>
      <c r="C486" s="425"/>
      <c r="D486" s="313">
        <v>4171</v>
      </c>
      <c r="E486" s="351" t="s">
        <v>246</v>
      </c>
      <c r="F486" s="314">
        <v>2500</v>
      </c>
      <c r="G486" s="314">
        <v>2585.56</v>
      </c>
      <c r="H486" s="231">
        <f t="shared" si="9"/>
        <v>103.42240000000001</v>
      </c>
      <c r="I486" s="133"/>
    </row>
    <row r="487" spans="1:9" s="82" customFormat="1" ht="30" customHeight="1" thickBot="1">
      <c r="A487" s="446" t="s">
        <v>46</v>
      </c>
      <c r="B487" s="464"/>
      <c r="C487" s="464"/>
      <c r="D487" s="464"/>
      <c r="E487" s="464"/>
      <c r="F487" s="237">
        <f>F485+F475+F469+F478+F481</f>
        <v>614410</v>
      </c>
      <c r="G487" s="237">
        <f>G485+G475+G469+G478+G481</f>
        <v>580275.01</v>
      </c>
      <c r="H487" s="315">
        <f t="shared" si="9"/>
        <v>94.44426523005811</v>
      </c>
      <c r="I487" s="133"/>
    </row>
    <row r="488" spans="1:9" s="82" customFormat="1" ht="30" customHeight="1" thickBot="1">
      <c r="A488" s="388">
        <v>15</v>
      </c>
      <c r="B488" s="448" t="s">
        <v>114</v>
      </c>
      <c r="C488" s="458"/>
      <c r="D488" s="458"/>
      <c r="E488" s="458"/>
      <c r="F488" s="458"/>
      <c r="G488" s="350"/>
      <c r="H488" s="308"/>
      <c r="I488" s="133"/>
    </row>
    <row r="489" spans="1:9" s="82" customFormat="1" ht="30" customHeight="1">
      <c r="A489" s="192"/>
      <c r="B489" s="305"/>
      <c r="C489" s="319">
        <v>411</v>
      </c>
      <c r="D489" s="307"/>
      <c r="E489" s="326" t="s">
        <v>0</v>
      </c>
      <c r="F489" s="203">
        <f>F490+F491+F492+F493+F494</f>
        <v>391800</v>
      </c>
      <c r="G489" s="203">
        <f>G490+G491+G492+G493+G494</f>
        <v>369862.88</v>
      </c>
      <c r="H489" s="187">
        <f t="shared" si="9"/>
        <v>94.40093925472179</v>
      </c>
      <c r="I489" s="133"/>
    </row>
    <row r="490" spans="1:9" s="82" customFormat="1" ht="30" customHeight="1">
      <c r="A490" s="192"/>
      <c r="B490" s="335">
        <v>860</v>
      </c>
      <c r="C490" s="316"/>
      <c r="D490" s="304">
        <v>4111</v>
      </c>
      <c r="E490" s="193" t="s">
        <v>91</v>
      </c>
      <c r="F490" s="194">
        <v>230300</v>
      </c>
      <c r="G490" s="194">
        <v>218971.61</v>
      </c>
      <c r="H490" s="191">
        <f t="shared" si="9"/>
        <v>95.08102909248805</v>
      </c>
      <c r="I490" s="133"/>
    </row>
    <row r="491" spans="1:9" s="82" customFormat="1" ht="30" customHeight="1">
      <c r="A491" s="192"/>
      <c r="B491" s="335">
        <v>860</v>
      </c>
      <c r="C491" s="316"/>
      <c r="D491" s="304">
        <v>4112</v>
      </c>
      <c r="E491" s="193" t="s">
        <v>80</v>
      </c>
      <c r="F491" s="194">
        <v>33000</v>
      </c>
      <c r="G491" s="194">
        <v>31572.86</v>
      </c>
      <c r="H491" s="191">
        <f t="shared" si="9"/>
        <v>95.67533333333333</v>
      </c>
      <c r="I491" s="133"/>
    </row>
    <row r="492" spans="1:9" s="82" customFormat="1" ht="30" customHeight="1">
      <c r="A492" s="192"/>
      <c r="B492" s="335">
        <v>860</v>
      </c>
      <c r="C492" s="316"/>
      <c r="D492" s="304">
        <v>4113</v>
      </c>
      <c r="E492" s="193" t="s">
        <v>126</v>
      </c>
      <c r="F492" s="194">
        <v>85000</v>
      </c>
      <c r="G492" s="194">
        <v>79095.57</v>
      </c>
      <c r="H492" s="191">
        <f t="shared" si="9"/>
        <v>93.05361176470589</v>
      </c>
      <c r="I492" s="133"/>
    </row>
    <row r="493" spans="1:9" s="82" customFormat="1" ht="30" customHeight="1">
      <c r="A493" s="192"/>
      <c r="B493" s="335">
        <v>860</v>
      </c>
      <c r="C493" s="316"/>
      <c r="D493" s="304">
        <v>4114</v>
      </c>
      <c r="E493" s="193" t="s">
        <v>127</v>
      </c>
      <c r="F493" s="194">
        <v>38500</v>
      </c>
      <c r="G493" s="194">
        <v>35363.32</v>
      </c>
      <c r="H493" s="191">
        <f t="shared" si="9"/>
        <v>91.85277922077923</v>
      </c>
      <c r="I493" s="133"/>
    </row>
    <row r="494" spans="1:9" s="82" customFormat="1" ht="30" customHeight="1">
      <c r="A494" s="195"/>
      <c r="B494" s="338">
        <v>860</v>
      </c>
      <c r="C494" s="317"/>
      <c r="D494" s="309">
        <v>4115</v>
      </c>
      <c r="E494" s="196" t="s">
        <v>73</v>
      </c>
      <c r="F494" s="197">
        <v>5000</v>
      </c>
      <c r="G494" s="197">
        <v>4859.52</v>
      </c>
      <c r="H494" s="198">
        <f t="shared" si="9"/>
        <v>97.19040000000001</v>
      </c>
      <c r="I494" s="133"/>
    </row>
    <row r="495" spans="1:9" s="82" customFormat="1" ht="30" customHeight="1">
      <c r="A495" s="192"/>
      <c r="B495" s="305"/>
      <c r="C495" s="319">
        <v>412</v>
      </c>
      <c r="D495" s="307"/>
      <c r="E495" s="326" t="s">
        <v>4</v>
      </c>
      <c r="F495" s="203">
        <f>F496+F497</f>
        <v>32400</v>
      </c>
      <c r="G495" s="203">
        <f>G496+G497</f>
        <v>31075.2</v>
      </c>
      <c r="H495" s="187">
        <f t="shared" si="9"/>
        <v>95.91111111111111</v>
      </c>
      <c r="I495" s="133"/>
    </row>
    <row r="496" spans="1:9" s="82" customFormat="1" ht="30" customHeight="1">
      <c r="A496" s="192"/>
      <c r="B496" s="335">
        <v>860</v>
      </c>
      <c r="C496" s="316"/>
      <c r="D496" s="304">
        <v>4123</v>
      </c>
      <c r="E496" s="193" t="s">
        <v>82</v>
      </c>
      <c r="F496" s="194">
        <v>20400</v>
      </c>
      <c r="G496" s="194">
        <v>19478.16</v>
      </c>
      <c r="H496" s="191">
        <f t="shared" si="9"/>
        <v>95.48117647058824</v>
      </c>
      <c r="I496" s="133"/>
    </row>
    <row r="497" spans="1:9" s="82" customFormat="1" ht="30" customHeight="1">
      <c r="A497" s="195"/>
      <c r="B497" s="338">
        <v>860</v>
      </c>
      <c r="C497" s="317"/>
      <c r="D497" s="309">
        <v>4127</v>
      </c>
      <c r="E497" s="196" t="s">
        <v>155</v>
      </c>
      <c r="F497" s="197">
        <v>12000</v>
      </c>
      <c r="G497" s="197">
        <v>11597.04</v>
      </c>
      <c r="H497" s="198">
        <f t="shared" si="9"/>
        <v>96.64200000000001</v>
      </c>
      <c r="I497" s="133"/>
    </row>
    <row r="498" spans="1:9" s="82" customFormat="1" ht="30" customHeight="1">
      <c r="A498" s="192"/>
      <c r="B498" s="339"/>
      <c r="C498" s="319">
        <v>413</v>
      </c>
      <c r="D498" s="305"/>
      <c r="E498" s="326" t="s">
        <v>5</v>
      </c>
      <c r="F498" s="203">
        <f>SUM(F499:F501)</f>
        <v>31000</v>
      </c>
      <c r="G498" s="203">
        <f>SUM(G499:G501)</f>
        <v>27598.559999999998</v>
      </c>
      <c r="H498" s="187">
        <f t="shared" si="9"/>
        <v>89.0276129032258</v>
      </c>
      <c r="I498" s="133"/>
    </row>
    <row r="499" spans="1:9" s="82" customFormat="1" ht="30" customHeight="1">
      <c r="A499" s="192"/>
      <c r="B499" s="335">
        <v>860</v>
      </c>
      <c r="C499" s="319"/>
      <c r="D499" s="304">
        <v>4131</v>
      </c>
      <c r="E499" s="193" t="s">
        <v>226</v>
      </c>
      <c r="F499" s="194">
        <v>8500</v>
      </c>
      <c r="G499" s="194">
        <v>8481.58</v>
      </c>
      <c r="H499" s="191">
        <f t="shared" si="9"/>
        <v>99.78329411764706</v>
      </c>
      <c r="I499" s="133"/>
    </row>
    <row r="500" spans="1:9" s="82" customFormat="1" ht="30" customHeight="1">
      <c r="A500" s="192"/>
      <c r="B500" s="335">
        <v>860</v>
      </c>
      <c r="C500" s="319"/>
      <c r="D500" s="304">
        <v>4133</v>
      </c>
      <c r="E500" s="193" t="s">
        <v>227</v>
      </c>
      <c r="F500" s="194">
        <v>500</v>
      </c>
      <c r="G500" s="194">
        <v>499.2</v>
      </c>
      <c r="H500" s="191">
        <f t="shared" si="9"/>
        <v>99.83999999999999</v>
      </c>
      <c r="I500" s="133"/>
    </row>
    <row r="501" spans="1:9" s="82" customFormat="1" ht="30" customHeight="1">
      <c r="A501" s="195"/>
      <c r="B501" s="338">
        <v>435</v>
      </c>
      <c r="C501" s="356"/>
      <c r="D501" s="309">
        <v>4134</v>
      </c>
      <c r="E501" s="196" t="s">
        <v>25</v>
      </c>
      <c r="F501" s="197">
        <v>22000</v>
      </c>
      <c r="G501" s="197">
        <v>18617.78</v>
      </c>
      <c r="H501" s="198">
        <f t="shared" si="9"/>
        <v>84.62627272727272</v>
      </c>
      <c r="I501" s="133"/>
    </row>
    <row r="502" spans="1:9" s="82" customFormat="1" ht="24" customHeight="1">
      <c r="A502" s="192"/>
      <c r="B502" s="339"/>
      <c r="C502" s="319">
        <v>414</v>
      </c>
      <c r="D502" s="306"/>
      <c r="E502" s="326" t="s">
        <v>231</v>
      </c>
      <c r="F502" s="203">
        <f>F503+F504+F505</f>
        <v>56100</v>
      </c>
      <c r="G502" s="203">
        <f>G503+G504+G505</f>
        <v>58986.99</v>
      </c>
      <c r="H502" s="187">
        <f t="shared" si="9"/>
        <v>105.1461497326203</v>
      </c>
      <c r="I502" s="133"/>
    </row>
    <row r="503" spans="1:9" s="82" customFormat="1" ht="30" customHeight="1">
      <c r="A503" s="192"/>
      <c r="B503" s="335">
        <v>860</v>
      </c>
      <c r="C503" s="316"/>
      <c r="D503" s="304">
        <v>4141</v>
      </c>
      <c r="E503" s="193" t="s">
        <v>228</v>
      </c>
      <c r="F503" s="194">
        <v>500</v>
      </c>
      <c r="G503" s="194">
        <v>410</v>
      </c>
      <c r="H503" s="191">
        <f t="shared" si="9"/>
        <v>82</v>
      </c>
      <c r="I503" s="133"/>
    </row>
    <row r="504" spans="1:9" s="82" customFormat="1" ht="30" customHeight="1">
      <c r="A504" s="192"/>
      <c r="B504" s="335">
        <v>860</v>
      </c>
      <c r="C504" s="316"/>
      <c r="D504" s="304">
        <v>4143</v>
      </c>
      <c r="E504" s="193" t="s">
        <v>229</v>
      </c>
      <c r="F504" s="194">
        <v>4100</v>
      </c>
      <c r="G504" s="194">
        <v>4098.11</v>
      </c>
      <c r="H504" s="191">
        <f t="shared" si="9"/>
        <v>99.95390243902438</v>
      </c>
      <c r="I504" s="133"/>
    </row>
    <row r="505" spans="1:9" s="82" customFormat="1" ht="30" customHeight="1">
      <c r="A505" s="195"/>
      <c r="B505" s="338">
        <v>860</v>
      </c>
      <c r="C505" s="317"/>
      <c r="D505" s="309">
        <v>4149</v>
      </c>
      <c r="E505" s="196" t="s">
        <v>230</v>
      </c>
      <c r="F505" s="228">
        <v>51500</v>
      </c>
      <c r="G505" s="228">
        <v>54478.88</v>
      </c>
      <c r="H505" s="198">
        <f t="shared" si="9"/>
        <v>105.78423300970874</v>
      </c>
      <c r="I505" s="133"/>
    </row>
    <row r="506" spans="1:9" s="82" customFormat="1" ht="27" customHeight="1">
      <c r="A506" s="234"/>
      <c r="B506" s="306"/>
      <c r="C506" s="322">
        <v>419</v>
      </c>
      <c r="D506" s="307"/>
      <c r="E506" s="326" t="s">
        <v>138</v>
      </c>
      <c r="F506" s="203">
        <f>F507</f>
        <v>8600</v>
      </c>
      <c r="G506" s="203">
        <f>G507</f>
        <v>8580.44</v>
      </c>
      <c r="H506" s="187">
        <f t="shared" si="9"/>
        <v>99.7725581395349</v>
      </c>
      <c r="I506" s="133"/>
    </row>
    <row r="507" spans="1:9" s="82" customFormat="1" ht="44.25" customHeight="1" thickBot="1">
      <c r="A507" s="192"/>
      <c r="B507" s="336">
        <v>411</v>
      </c>
      <c r="C507" s="316"/>
      <c r="D507" s="313">
        <v>4196</v>
      </c>
      <c r="E507" s="348" t="s">
        <v>238</v>
      </c>
      <c r="F507" s="314">
        <v>8600</v>
      </c>
      <c r="G507" s="314">
        <v>8580.44</v>
      </c>
      <c r="H507" s="231">
        <f t="shared" si="9"/>
        <v>99.7725581395349</v>
      </c>
      <c r="I507" s="133"/>
    </row>
    <row r="508" spans="1:9" s="82" customFormat="1" ht="30" customHeight="1" thickBot="1">
      <c r="A508" s="446" t="s">
        <v>47</v>
      </c>
      <c r="B508" s="464"/>
      <c r="C508" s="464"/>
      <c r="D508" s="464"/>
      <c r="E508" s="464"/>
      <c r="F508" s="237">
        <f>F502+F495+F489+F506+F498</f>
        <v>519900</v>
      </c>
      <c r="G508" s="237">
        <f>G502+G495+G489+G506+G498</f>
        <v>496104.07</v>
      </c>
      <c r="H508" s="315">
        <f t="shared" si="9"/>
        <v>95.42297941911906</v>
      </c>
      <c r="I508" s="133"/>
    </row>
    <row r="509" spans="1:9" s="82" customFormat="1" ht="11.25" customHeight="1">
      <c r="A509" s="396"/>
      <c r="B509" s="397"/>
      <c r="C509" s="397"/>
      <c r="D509" s="397"/>
      <c r="E509" s="397"/>
      <c r="F509" s="282"/>
      <c r="G509" s="282"/>
      <c r="H509" s="286"/>
      <c r="I509" s="133"/>
    </row>
    <row r="510" spans="1:9" s="82" customFormat="1" ht="12.75" customHeight="1" thickBot="1">
      <c r="A510" s="396"/>
      <c r="B510" s="397"/>
      <c r="C510" s="397"/>
      <c r="D510" s="397"/>
      <c r="E510" s="397"/>
      <c r="F510" s="282"/>
      <c r="G510" s="282"/>
      <c r="H510" s="284"/>
      <c r="I510" s="133"/>
    </row>
    <row r="511" spans="1:9" s="293" customFormat="1" ht="17.25" customHeight="1">
      <c r="A511" s="297" t="s">
        <v>60</v>
      </c>
      <c r="B511" s="291" t="s">
        <v>62</v>
      </c>
      <c r="C511" s="291" t="s">
        <v>28</v>
      </c>
      <c r="D511" s="291" t="s">
        <v>28</v>
      </c>
      <c r="E511" s="291" t="s">
        <v>59</v>
      </c>
      <c r="F511" s="291" t="s">
        <v>64</v>
      </c>
      <c r="G511" s="291" t="s">
        <v>264</v>
      </c>
      <c r="H511" s="444" t="s">
        <v>263</v>
      </c>
      <c r="I511" s="292"/>
    </row>
    <row r="512" spans="1:9" s="293" customFormat="1" ht="15" customHeight="1" thickBot="1">
      <c r="A512" s="302" t="s">
        <v>61</v>
      </c>
      <c r="B512" s="294" t="s">
        <v>61</v>
      </c>
      <c r="C512" s="294" t="s">
        <v>61</v>
      </c>
      <c r="D512" s="294" t="s">
        <v>61</v>
      </c>
      <c r="E512" s="303"/>
      <c r="F512" s="294">
        <v>2013</v>
      </c>
      <c r="G512" s="294">
        <v>2013</v>
      </c>
      <c r="H512" s="445"/>
      <c r="I512" s="292"/>
    </row>
    <row r="513" spans="1:9" s="82" customFormat="1" ht="34.5" customHeight="1" thickBot="1">
      <c r="A513" s="388">
        <v>16</v>
      </c>
      <c r="B513" s="448" t="s">
        <v>153</v>
      </c>
      <c r="C513" s="449"/>
      <c r="D513" s="449"/>
      <c r="E513" s="449"/>
      <c r="F513" s="449"/>
      <c r="G513" s="395"/>
      <c r="H513" s="308"/>
      <c r="I513" s="133"/>
    </row>
    <row r="514" spans="1:9" s="82" customFormat="1" ht="39.75" customHeight="1">
      <c r="A514" s="192"/>
      <c r="B514" s="305"/>
      <c r="C514" s="319">
        <v>411</v>
      </c>
      <c r="D514" s="307"/>
      <c r="E514" s="326" t="s">
        <v>0</v>
      </c>
      <c r="F514" s="203">
        <f>F515+F516+F517+F518+F519</f>
        <v>97200</v>
      </c>
      <c r="G514" s="203">
        <f>G515+G516+G517+G518+G519</f>
        <v>82043.83</v>
      </c>
      <c r="H514" s="187">
        <f t="shared" si="9"/>
        <v>84.40723251028807</v>
      </c>
      <c r="I514" s="391"/>
    </row>
    <row r="515" spans="1:9" s="82" customFormat="1" ht="30" customHeight="1">
      <c r="A515" s="192"/>
      <c r="B515" s="335">
        <v>860</v>
      </c>
      <c r="C515" s="316"/>
      <c r="D515" s="304">
        <v>4111</v>
      </c>
      <c r="E515" s="193" t="s">
        <v>91</v>
      </c>
      <c r="F515" s="194">
        <v>57000</v>
      </c>
      <c r="G515" s="194">
        <v>48166.34</v>
      </c>
      <c r="H515" s="191">
        <f t="shared" si="9"/>
        <v>84.50235087719298</v>
      </c>
      <c r="I515" s="133"/>
    </row>
    <row r="516" spans="1:9" s="82" customFormat="1" ht="30" customHeight="1">
      <c r="A516" s="192"/>
      <c r="B516" s="335">
        <v>860</v>
      </c>
      <c r="C516" s="316"/>
      <c r="D516" s="304">
        <v>4112</v>
      </c>
      <c r="E516" s="193" t="s">
        <v>80</v>
      </c>
      <c r="F516" s="194">
        <v>8000</v>
      </c>
      <c r="G516" s="194">
        <v>7278.81</v>
      </c>
      <c r="H516" s="191">
        <f t="shared" si="9"/>
        <v>90.985125</v>
      </c>
      <c r="I516" s="133"/>
    </row>
    <row r="517" spans="1:9" s="82" customFormat="1" ht="30" customHeight="1">
      <c r="A517" s="192"/>
      <c r="B517" s="335">
        <v>860</v>
      </c>
      <c r="C517" s="316"/>
      <c r="D517" s="304">
        <v>4113</v>
      </c>
      <c r="E517" s="193" t="s">
        <v>126</v>
      </c>
      <c r="F517" s="194">
        <v>21000</v>
      </c>
      <c r="G517" s="194">
        <v>17508.75</v>
      </c>
      <c r="H517" s="191">
        <f t="shared" si="9"/>
        <v>83.375</v>
      </c>
      <c r="I517" s="133"/>
    </row>
    <row r="518" spans="1:9" s="82" customFormat="1" ht="30" customHeight="1">
      <c r="A518" s="192"/>
      <c r="B518" s="335">
        <v>860</v>
      </c>
      <c r="C518" s="316"/>
      <c r="D518" s="304">
        <v>4114</v>
      </c>
      <c r="E518" s="193" t="s">
        <v>127</v>
      </c>
      <c r="F518" s="194">
        <v>10000</v>
      </c>
      <c r="G518" s="194">
        <v>7878.05</v>
      </c>
      <c r="H518" s="191">
        <f t="shared" si="9"/>
        <v>78.7805</v>
      </c>
      <c r="I518" s="133"/>
    </row>
    <row r="519" spans="1:9" s="82" customFormat="1" ht="30" customHeight="1">
      <c r="A519" s="195"/>
      <c r="B519" s="338">
        <v>860</v>
      </c>
      <c r="C519" s="317"/>
      <c r="D519" s="309">
        <v>4115</v>
      </c>
      <c r="E519" s="196" t="s">
        <v>73</v>
      </c>
      <c r="F519" s="197">
        <v>1200</v>
      </c>
      <c r="G519" s="197">
        <v>1211.88</v>
      </c>
      <c r="H519" s="198">
        <f t="shared" si="9"/>
        <v>100.99000000000001</v>
      </c>
      <c r="I519" s="133"/>
    </row>
    <row r="520" spans="1:9" s="82" customFormat="1" ht="36.75" customHeight="1">
      <c r="A520" s="192"/>
      <c r="B520" s="305"/>
      <c r="C520" s="319">
        <v>412</v>
      </c>
      <c r="D520" s="307"/>
      <c r="E520" s="326" t="s">
        <v>4</v>
      </c>
      <c r="F520" s="203">
        <f>F521+F522</f>
        <v>15100</v>
      </c>
      <c r="G520" s="203">
        <f>G521+G522</f>
        <v>13821.689999999999</v>
      </c>
      <c r="H520" s="187">
        <f t="shared" si="9"/>
        <v>91.53437086092714</v>
      </c>
      <c r="I520" s="133"/>
    </row>
    <row r="521" spans="1:9" s="82" customFormat="1" ht="30" customHeight="1">
      <c r="A521" s="192"/>
      <c r="B521" s="335">
        <v>860</v>
      </c>
      <c r="C521" s="316"/>
      <c r="D521" s="304">
        <v>4123</v>
      </c>
      <c r="E521" s="193" t="s">
        <v>82</v>
      </c>
      <c r="F521" s="194">
        <v>5000</v>
      </c>
      <c r="G521" s="194">
        <v>4037.14</v>
      </c>
      <c r="H521" s="191">
        <f t="shared" si="9"/>
        <v>80.74279999999999</v>
      </c>
      <c r="I521" s="133"/>
    </row>
    <row r="522" spans="1:9" s="82" customFormat="1" ht="30" customHeight="1">
      <c r="A522" s="195"/>
      <c r="B522" s="338">
        <v>860</v>
      </c>
      <c r="C522" s="317"/>
      <c r="D522" s="309">
        <v>4127</v>
      </c>
      <c r="E522" s="196" t="s">
        <v>155</v>
      </c>
      <c r="F522" s="197">
        <v>10100</v>
      </c>
      <c r="G522" s="197">
        <v>9784.55</v>
      </c>
      <c r="H522" s="198">
        <f aca="true" t="shared" si="10" ref="H522:H585">G522/F522*100</f>
        <v>96.87673267326731</v>
      </c>
      <c r="I522" s="133"/>
    </row>
    <row r="523" spans="1:9" s="82" customFormat="1" ht="34.5" customHeight="1">
      <c r="A523" s="192"/>
      <c r="B523" s="339"/>
      <c r="C523" s="319">
        <v>413</v>
      </c>
      <c r="D523" s="305"/>
      <c r="E523" s="326" t="s">
        <v>5</v>
      </c>
      <c r="F523" s="203">
        <f>SUM(F524:F526)</f>
        <v>6800</v>
      </c>
      <c r="G523" s="203">
        <f>SUM(G524:G526)</f>
        <v>5371.63</v>
      </c>
      <c r="H523" s="187">
        <f t="shared" si="10"/>
        <v>78.99455882352942</v>
      </c>
      <c r="I523" s="133"/>
    </row>
    <row r="524" spans="1:9" s="82" customFormat="1" ht="30" customHeight="1">
      <c r="A524" s="192"/>
      <c r="B524" s="335">
        <v>860</v>
      </c>
      <c r="C524" s="319"/>
      <c r="D524" s="304">
        <v>4131</v>
      </c>
      <c r="E524" s="193" t="s">
        <v>226</v>
      </c>
      <c r="F524" s="194">
        <v>1500</v>
      </c>
      <c r="G524" s="194">
        <v>707.7</v>
      </c>
      <c r="H524" s="191">
        <f t="shared" si="10"/>
        <v>47.18000000000001</v>
      </c>
      <c r="I524" s="133"/>
    </row>
    <row r="525" spans="1:9" s="82" customFormat="1" ht="30" customHeight="1">
      <c r="A525" s="192"/>
      <c r="B525" s="335">
        <v>860</v>
      </c>
      <c r="C525" s="319"/>
      <c r="D525" s="304">
        <v>4133</v>
      </c>
      <c r="E525" s="193" t="s">
        <v>227</v>
      </c>
      <c r="F525" s="194">
        <v>500</v>
      </c>
      <c r="G525" s="194">
        <v>453.8</v>
      </c>
      <c r="H525" s="191">
        <f t="shared" si="10"/>
        <v>90.76</v>
      </c>
      <c r="I525" s="133"/>
    </row>
    <row r="526" spans="1:9" s="82" customFormat="1" ht="30" customHeight="1">
      <c r="A526" s="195"/>
      <c r="B526" s="338">
        <v>435</v>
      </c>
      <c r="C526" s="317"/>
      <c r="D526" s="309">
        <v>4134</v>
      </c>
      <c r="E526" s="196" t="s">
        <v>25</v>
      </c>
      <c r="F526" s="197">
        <v>4800</v>
      </c>
      <c r="G526" s="197">
        <v>4210.13</v>
      </c>
      <c r="H526" s="198">
        <f t="shared" si="10"/>
        <v>87.71104166666667</v>
      </c>
      <c r="I526" s="133"/>
    </row>
    <row r="527" spans="1:9" s="82" customFormat="1" ht="36.75" customHeight="1">
      <c r="A527" s="192"/>
      <c r="B527" s="305"/>
      <c r="C527" s="319">
        <v>414</v>
      </c>
      <c r="D527" s="306"/>
      <c r="E527" s="326" t="s">
        <v>231</v>
      </c>
      <c r="F527" s="203">
        <f>SUM(F528:F529)</f>
        <v>17850</v>
      </c>
      <c r="G527" s="203">
        <f>SUM(G528:G529)</f>
        <v>4551.849999999999</v>
      </c>
      <c r="H527" s="187">
        <f t="shared" si="10"/>
        <v>25.50056022408963</v>
      </c>
      <c r="I527" s="133"/>
    </row>
    <row r="528" spans="1:9" s="82" customFormat="1" ht="30" customHeight="1">
      <c r="A528" s="192"/>
      <c r="B528" s="335">
        <v>860</v>
      </c>
      <c r="C528" s="316"/>
      <c r="D528" s="304">
        <v>4143</v>
      </c>
      <c r="E528" s="193" t="s">
        <v>229</v>
      </c>
      <c r="F528" s="194">
        <v>1000</v>
      </c>
      <c r="G528" s="194">
        <v>870.88</v>
      </c>
      <c r="H528" s="191">
        <f t="shared" si="10"/>
        <v>87.088</v>
      </c>
      <c r="I528" s="133"/>
    </row>
    <row r="529" spans="1:9" s="82" customFormat="1" ht="30" customHeight="1">
      <c r="A529" s="195"/>
      <c r="B529" s="338">
        <v>860</v>
      </c>
      <c r="C529" s="317"/>
      <c r="D529" s="309">
        <v>4149</v>
      </c>
      <c r="E529" s="196" t="s">
        <v>230</v>
      </c>
      <c r="F529" s="197">
        <v>16850</v>
      </c>
      <c r="G529" s="197">
        <v>3680.97</v>
      </c>
      <c r="H529" s="198">
        <f t="shared" si="10"/>
        <v>21.845519287833824</v>
      </c>
      <c r="I529" s="133"/>
    </row>
    <row r="530" spans="1:9" s="82" customFormat="1" ht="33" customHeight="1">
      <c r="A530" s="234"/>
      <c r="B530" s="305"/>
      <c r="C530" s="322">
        <v>441</v>
      </c>
      <c r="D530" s="306"/>
      <c r="E530" s="371" t="s">
        <v>88</v>
      </c>
      <c r="F530" s="203">
        <f>F531</f>
        <v>700</v>
      </c>
      <c r="G530" s="203">
        <f>G531</f>
        <v>533.93</v>
      </c>
      <c r="H530" s="187">
        <f t="shared" si="10"/>
        <v>76.27571428571429</v>
      </c>
      <c r="I530" s="133"/>
    </row>
    <row r="531" spans="1:9" s="82" customFormat="1" ht="30" customHeight="1" thickBot="1">
      <c r="A531" s="321"/>
      <c r="B531" s="336">
        <v>111</v>
      </c>
      <c r="C531" s="316"/>
      <c r="D531" s="313">
        <v>4415</v>
      </c>
      <c r="E531" s="229" t="s">
        <v>223</v>
      </c>
      <c r="F531" s="230">
        <v>700</v>
      </c>
      <c r="G531" s="230">
        <v>533.93</v>
      </c>
      <c r="H531" s="231">
        <f t="shared" si="10"/>
        <v>76.27571428571429</v>
      </c>
      <c r="I531" s="133"/>
    </row>
    <row r="532" spans="1:9" s="82" customFormat="1" ht="36.75" customHeight="1" thickBot="1">
      <c r="A532" s="446" t="s">
        <v>23</v>
      </c>
      <c r="B532" s="467"/>
      <c r="C532" s="467"/>
      <c r="D532" s="467"/>
      <c r="E532" s="467"/>
      <c r="F532" s="237">
        <f>F527+F520+F514+F530+F523</f>
        <v>137650</v>
      </c>
      <c r="G532" s="237">
        <f>G527+G520+G514+G530+G523</f>
        <v>106322.93</v>
      </c>
      <c r="H532" s="315">
        <f t="shared" si="10"/>
        <v>77.24150381402106</v>
      </c>
      <c r="I532" s="133"/>
    </row>
    <row r="533" spans="1:9" s="82" customFormat="1" ht="40.5" customHeight="1" thickBot="1">
      <c r="A533" s="388">
        <v>17</v>
      </c>
      <c r="B533" s="448" t="s">
        <v>154</v>
      </c>
      <c r="C533" s="449"/>
      <c r="D533" s="449"/>
      <c r="E533" s="449"/>
      <c r="F533" s="449"/>
      <c r="G533" s="395"/>
      <c r="H533" s="308"/>
      <c r="I533" s="133"/>
    </row>
    <row r="534" spans="1:9" s="82" customFormat="1" ht="30" customHeight="1">
      <c r="A534" s="192"/>
      <c r="B534" s="305"/>
      <c r="C534" s="319">
        <v>411</v>
      </c>
      <c r="D534" s="307"/>
      <c r="E534" s="326" t="s">
        <v>0</v>
      </c>
      <c r="F534" s="203">
        <f>F535+F536+F537+F538+F539</f>
        <v>88040</v>
      </c>
      <c r="G534" s="203">
        <f>G535+G536+G537+G538+G539</f>
        <v>86700.99</v>
      </c>
      <c r="H534" s="187">
        <f t="shared" si="10"/>
        <v>98.47908905043163</v>
      </c>
      <c r="I534" s="133"/>
    </row>
    <row r="535" spans="1:9" s="82" customFormat="1" ht="30" customHeight="1">
      <c r="A535" s="192"/>
      <c r="B535" s="335">
        <v>860</v>
      </c>
      <c r="C535" s="316"/>
      <c r="D535" s="304">
        <v>4111</v>
      </c>
      <c r="E535" s="193" t="s">
        <v>91</v>
      </c>
      <c r="F535" s="194">
        <v>51200</v>
      </c>
      <c r="G535" s="194">
        <v>50914.26</v>
      </c>
      <c r="H535" s="191">
        <f t="shared" si="10"/>
        <v>99.4419140625</v>
      </c>
      <c r="I535" s="136"/>
    </row>
    <row r="536" spans="1:9" s="82" customFormat="1" ht="30" customHeight="1">
      <c r="A536" s="192"/>
      <c r="B536" s="335">
        <v>860</v>
      </c>
      <c r="C536" s="316"/>
      <c r="D536" s="304">
        <v>4112</v>
      </c>
      <c r="E536" s="193" t="s">
        <v>80</v>
      </c>
      <c r="F536" s="194">
        <v>8000</v>
      </c>
      <c r="G536" s="194">
        <v>7774.29</v>
      </c>
      <c r="H536" s="191">
        <f t="shared" si="10"/>
        <v>97.178625</v>
      </c>
      <c r="I536" s="133"/>
    </row>
    <row r="537" spans="1:9" s="82" customFormat="1" ht="30" customHeight="1">
      <c r="A537" s="192"/>
      <c r="B537" s="335">
        <v>860</v>
      </c>
      <c r="C537" s="316"/>
      <c r="D537" s="304">
        <v>4113</v>
      </c>
      <c r="E537" s="193" t="s">
        <v>126</v>
      </c>
      <c r="F537" s="194">
        <v>19000</v>
      </c>
      <c r="G537" s="194">
        <v>18532.77</v>
      </c>
      <c r="H537" s="191">
        <f t="shared" si="10"/>
        <v>97.5408947368421</v>
      </c>
      <c r="I537" s="133"/>
    </row>
    <row r="538" spans="1:9" s="82" customFormat="1" ht="30" customHeight="1">
      <c r="A538" s="192"/>
      <c r="B538" s="335">
        <v>860</v>
      </c>
      <c r="C538" s="316"/>
      <c r="D538" s="304">
        <v>4114</v>
      </c>
      <c r="E538" s="193" t="s">
        <v>127</v>
      </c>
      <c r="F538" s="194">
        <v>8660</v>
      </c>
      <c r="G538" s="194">
        <v>8312.99</v>
      </c>
      <c r="H538" s="191">
        <f t="shared" si="10"/>
        <v>95.99295612009237</v>
      </c>
      <c r="I538" s="133"/>
    </row>
    <row r="539" spans="1:9" s="82" customFormat="1" ht="30" customHeight="1">
      <c r="A539" s="195"/>
      <c r="B539" s="338">
        <v>860</v>
      </c>
      <c r="C539" s="317"/>
      <c r="D539" s="309">
        <v>4115</v>
      </c>
      <c r="E539" s="196" t="s">
        <v>73</v>
      </c>
      <c r="F539" s="197">
        <v>1180</v>
      </c>
      <c r="G539" s="197">
        <v>1166.68</v>
      </c>
      <c r="H539" s="198">
        <f t="shared" si="10"/>
        <v>98.87118644067797</v>
      </c>
      <c r="I539" s="133"/>
    </row>
    <row r="540" spans="1:9" s="82" customFormat="1" ht="28.5" customHeight="1">
      <c r="A540" s="192"/>
      <c r="B540" s="305"/>
      <c r="C540" s="319">
        <v>412</v>
      </c>
      <c r="D540" s="307"/>
      <c r="E540" s="326" t="s">
        <v>4</v>
      </c>
      <c r="F540" s="203">
        <f>F541+F542</f>
        <v>14600</v>
      </c>
      <c r="G540" s="203">
        <f>G541+G542</f>
        <v>13864.470000000001</v>
      </c>
      <c r="H540" s="187">
        <f t="shared" si="10"/>
        <v>94.96212328767125</v>
      </c>
      <c r="I540" s="133"/>
    </row>
    <row r="541" spans="1:9" s="82" customFormat="1" ht="30" customHeight="1">
      <c r="A541" s="192"/>
      <c r="B541" s="335">
        <v>860</v>
      </c>
      <c r="C541" s="316"/>
      <c r="D541" s="304">
        <v>4123</v>
      </c>
      <c r="E541" s="193" t="s">
        <v>82</v>
      </c>
      <c r="F541" s="194">
        <v>4600</v>
      </c>
      <c r="G541" s="194">
        <v>4103.43</v>
      </c>
      <c r="H541" s="191">
        <f t="shared" si="10"/>
        <v>89.205</v>
      </c>
      <c r="I541" s="391"/>
    </row>
    <row r="542" spans="1:9" s="82" customFormat="1" ht="30" customHeight="1">
      <c r="A542" s="195"/>
      <c r="B542" s="338">
        <v>860</v>
      </c>
      <c r="C542" s="317"/>
      <c r="D542" s="309">
        <v>4127</v>
      </c>
      <c r="E542" s="196" t="s">
        <v>155</v>
      </c>
      <c r="F542" s="197">
        <v>10000</v>
      </c>
      <c r="G542" s="197">
        <v>9761.04</v>
      </c>
      <c r="H542" s="198">
        <f t="shared" si="10"/>
        <v>97.61040000000001</v>
      </c>
      <c r="I542" s="133"/>
    </row>
    <row r="543" spans="1:9" s="82" customFormat="1" ht="27.75" customHeight="1">
      <c r="A543" s="192"/>
      <c r="B543" s="339"/>
      <c r="C543" s="319">
        <v>413</v>
      </c>
      <c r="D543" s="305"/>
      <c r="E543" s="326" t="s">
        <v>5</v>
      </c>
      <c r="F543" s="203">
        <f>SUM(F544:F545)</f>
        <v>8500</v>
      </c>
      <c r="G543" s="203">
        <f>SUM(G544:G545)</f>
        <v>7073.94</v>
      </c>
      <c r="H543" s="187">
        <f t="shared" si="10"/>
        <v>83.22282352941176</v>
      </c>
      <c r="I543" s="133"/>
    </row>
    <row r="544" spans="1:9" s="82" customFormat="1" ht="30" customHeight="1">
      <c r="A544" s="192"/>
      <c r="B544" s="335">
        <v>860</v>
      </c>
      <c r="C544" s="319"/>
      <c r="D544" s="304">
        <v>4131</v>
      </c>
      <c r="E544" s="193" t="s">
        <v>226</v>
      </c>
      <c r="F544" s="194">
        <v>2000</v>
      </c>
      <c r="G544" s="194">
        <v>1829.82</v>
      </c>
      <c r="H544" s="191">
        <f t="shared" si="10"/>
        <v>91.491</v>
      </c>
      <c r="I544" s="133"/>
    </row>
    <row r="545" spans="1:9" s="82" customFormat="1" ht="30" customHeight="1">
      <c r="A545" s="195"/>
      <c r="B545" s="338">
        <v>435</v>
      </c>
      <c r="C545" s="317"/>
      <c r="D545" s="309">
        <v>4134</v>
      </c>
      <c r="E545" s="196" t="s">
        <v>25</v>
      </c>
      <c r="F545" s="197">
        <v>6500</v>
      </c>
      <c r="G545" s="197">
        <v>5244.12</v>
      </c>
      <c r="H545" s="198">
        <f t="shared" si="10"/>
        <v>80.67876923076923</v>
      </c>
      <c r="I545" s="133"/>
    </row>
    <row r="546" spans="1:9" s="82" customFormat="1" ht="30" customHeight="1">
      <c r="A546" s="192"/>
      <c r="B546" s="305"/>
      <c r="C546" s="319">
        <v>414</v>
      </c>
      <c r="D546" s="306"/>
      <c r="E546" s="326" t="s">
        <v>231</v>
      </c>
      <c r="F546" s="203">
        <f>SUM(F547:F548)</f>
        <v>18110</v>
      </c>
      <c r="G546" s="203">
        <f>SUM(G547:G548)</f>
        <v>13984.73</v>
      </c>
      <c r="H546" s="187">
        <f t="shared" si="10"/>
        <v>77.22103810049697</v>
      </c>
      <c r="I546" s="133"/>
    </row>
    <row r="547" spans="1:9" s="82" customFormat="1" ht="30" customHeight="1">
      <c r="A547" s="192"/>
      <c r="B547" s="335">
        <v>860</v>
      </c>
      <c r="C547" s="316"/>
      <c r="D547" s="304">
        <v>4143</v>
      </c>
      <c r="E547" s="193" t="s">
        <v>229</v>
      </c>
      <c r="F547" s="194">
        <v>1000</v>
      </c>
      <c r="G547" s="194">
        <v>1002.82</v>
      </c>
      <c r="H547" s="191">
        <f t="shared" si="10"/>
        <v>100.28200000000001</v>
      </c>
      <c r="I547" s="133"/>
    </row>
    <row r="548" spans="1:9" s="82" customFormat="1" ht="30" customHeight="1">
      <c r="A548" s="195"/>
      <c r="B548" s="338">
        <v>860</v>
      </c>
      <c r="C548" s="317"/>
      <c r="D548" s="309">
        <v>4149</v>
      </c>
      <c r="E548" s="196" t="s">
        <v>230</v>
      </c>
      <c r="F548" s="197">
        <v>17110</v>
      </c>
      <c r="G548" s="197">
        <v>12981.91</v>
      </c>
      <c r="H548" s="198">
        <f t="shared" si="10"/>
        <v>75.87323202805378</v>
      </c>
      <c r="I548" s="133"/>
    </row>
    <row r="549" spans="1:9" s="82" customFormat="1" ht="30" customHeight="1">
      <c r="A549" s="234"/>
      <c r="B549" s="306"/>
      <c r="C549" s="322">
        <v>419</v>
      </c>
      <c r="D549" s="307"/>
      <c r="E549" s="326" t="s">
        <v>138</v>
      </c>
      <c r="F549" s="203">
        <f>F550</f>
        <v>3000</v>
      </c>
      <c r="G549" s="203">
        <f>G550</f>
        <v>2996</v>
      </c>
      <c r="H549" s="187">
        <f t="shared" si="10"/>
        <v>99.86666666666667</v>
      </c>
      <c r="I549" s="133"/>
    </row>
    <row r="550" spans="1:9" s="82" customFormat="1" ht="45" customHeight="1" thickBot="1">
      <c r="A550" s="192"/>
      <c r="B550" s="336">
        <v>411</v>
      </c>
      <c r="C550" s="316"/>
      <c r="D550" s="313">
        <v>4196</v>
      </c>
      <c r="E550" s="348" t="s">
        <v>238</v>
      </c>
      <c r="F550" s="314">
        <v>3000</v>
      </c>
      <c r="G550" s="314">
        <v>2996</v>
      </c>
      <c r="H550" s="231">
        <f t="shared" si="10"/>
        <v>99.86666666666667</v>
      </c>
      <c r="I550" s="133"/>
    </row>
    <row r="551" spans="1:9" s="82" customFormat="1" ht="30" customHeight="1" thickBot="1">
      <c r="A551" s="446" t="s">
        <v>33</v>
      </c>
      <c r="B551" s="447"/>
      <c r="C551" s="447"/>
      <c r="D551" s="447"/>
      <c r="E551" s="447"/>
      <c r="F551" s="237">
        <f>F546+F540+F534+F549+F543</f>
        <v>132250</v>
      </c>
      <c r="G551" s="237">
        <f>G546+G540+G534+G549+G543</f>
        <v>124620.13</v>
      </c>
      <c r="H551" s="315">
        <f t="shared" si="10"/>
        <v>94.23072211720228</v>
      </c>
      <c r="I551" s="133"/>
    </row>
    <row r="552" spans="1:9" s="82" customFormat="1" ht="12.75" customHeight="1">
      <c r="A552" s="396"/>
      <c r="B552" s="285"/>
      <c r="C552" s="285"/>
      <c r="D552" s="285"/>
      <c r="E552" s="285"/>
      <c r="F552" s="282"/>
      <c r="G552" s="282"/>
      <c r="H552" s="286"/>
      <c r="I552" s="136"/>
    </row>
    <row r="553" spans="1:9" s="82" customFormat="1" ht="0.75" customHeight="1" hidden="1">
      <c r="A553" s="400"/>
      <c r="B553" s="397"/>
      <c r="C553" s="397"/>
      <c r="D553" s="397"/>
      <c r="E553" s="397"/>
      <c r="F553" s="289"/>
      <c r="G553" s="289"/>
      <c r="H553" s="286"/>
      <c r="I553" s="133"/>
    </row>
    <row r="554" spans="1:9" s="82" customFormat="1" ht="12" customHeight="1" thickBot="1">
      <c r="A554" s="396"/>
      <c r="B554" s="397"/>
      <c r="C554" s="397"/>
      <c r="D554" s="397"/>
      <c r="E554" s="397"/>
      <c r="F554" s="282"/>
      <c r="G554" s="282"/>
      <c r="H554" s="284"/>
      <c r="I554" s="136"/>
    </row>
    <row r="555" spans="1:9" s="293" customFormat="1" ht="21.75" customHeight="1">
      <c r="A555" s="297" t="s">
        <v>60</v>
      </c>
      <c r="B555" s="291" t="s">
        <v>62</v>
      </c>
      <c r="C555" s="291" t="s">
        <v>28</v>
      </c>
      <c r="D555" s="291" t="s">
        <v>28</v>
      </c>
      <c r="E555" s="291" t="s">
        <v>59</v>
      </c>
      <c r="F555" s="291" t="s">
        <v>64</v>
      </c>
      <c r="G555" s="291" t="s">
        <v>264</v>
      </c>
      <c r="H555" s="444" t="s">
        <v>263</v>
      </c>
      <c r="I555" s="292"/>
    </row>
    <row r="556" spans="1:9" s="293" customFormat="1" ht="20.25" customHeight="1" thickBot="1">
      <c r="A556" s="302" t="s">
        <v>61</v>
      </c>
      <c r="B556" s="294" t="s">
        <v>61</v>
      </c>
      <c r="C556" s="294" t="s">
        <v>61</v>
      </c>
      <c r="D556" s="294" t="s">
        <v>61</v>
      </c>
      <c r="E556" s="303"/>
      <c r="F556" s="294">
        <v>2013</v>
      </c>
      <c r="G556" s="294">
        <v>2013</v>
      </c>
      <c r="H556" s="445"/>
      <c r="I556" s="292"/>
    </row>
    <row r="557" spans="1:9" s="82" customFormat="1" ht="38.25" customHeight="1" thickBot="1">
      <c r="A557" s="388">
        <v>18</v>
      </c>
      <c r="B557" s="448" t="s">
        <v>102</v>
      </c>
      <c r="C557" s="449"/>
      <c r="D557" s="449"/>
      <c r="E557" s="449"/>
      <c r="F557" s="449"/>
      <c r="G557" s="395"/>
      <c r="H557" s="308"/>
      <c r="I557" s="133"/>
    </row>
    <row r="558" spans="1:9" s="82" customFormat="1" ht="31.5" customHeight="1">
      <c r="A558" s="192"/>
      <c r="B558" s="305"/>
      <c r="C558" s="319">
        <v>411</v>
      </c>
      <c r="D558" s="307"/>
      <c r="E558" s="326" t="s">
        <v>0</v>
      </c>
      <c r="F558" s="203">
        <f>F559+F560+F561+F562+F563</f>
        <v>567700</v>
      </c>
      <c r="G558" s="203">
        <f>G559+G560+G561+G562+G563</f>
        <v>510690.93</v>
      </c>
      <c r="H558" s="187">
        <f t="shared" si="10"/>
        <v>89.95788796899771</v>
      </c>
      <c r="I558" s="133"/>
    </row>
    <row r="559" spans="1:9" s="82" customFormat="1" ht="31.5" customHeight="1">
      <c r="A559" s="192"/>
      <c r="B559" s="335">
        <v>111</v>
      </c>
      <c r="C559" s="316"/>
      <c r="D559" s="304">
        <v>4111</v>
      </c>
      <c r="E559" s="193" t="s">
        <v>91</v>
      </c>
      <c r="F559" s="194">
        <v>335000</v>
      </c>
      <c r="G559" s="194">
        <v>306595.41</v>
      </c>
      <c r="H559" s="191">
        <f t="shared" si="10"/>
        <v>91.52101791044775</v>
      </c>
      <c r="I559" s="133"/>
    </row>
    <row r="560" spans="1:9" s="82" customFormat="1" ht="31.5" customHeight="1">
      <c r="A560" s="192"/>
      <c r="B560" s="335">
        <v>111</v>
      </c>
      <c r="C560" s="316"/>
      <c r="D560" s="304">
        <v>4112</v>
      </c>
      <c r="E560" s="193" t="s">
        <v>80</v>
      </c>
      <c r="F560" s="194">
        <v>45500</v>
      </c>
      <c r="G560" s="194">
        <v>41398.47</v>
      </c>
      <c r="H560" s="191">
        <f t="shared" si="10"/>
        <v>90.98564835164835</v>
      </c>
      <c r="I560" s="133"/>
    </row>
    <row r="561" spans="1:9" s="82" customFormat="1" ht="31.5" customHeight="1">
      <c r="A561" s="192"/>
      <c r="B561" s="335">
        <v>111</v>
      </c>
      <c r="C561" s="316"/>
      <c r="D561" s="304">
        <v>4113</v>
      </c>
      <c r="E561" s="193" t="s">
        <v>126</v>
      </c>
      <c r="F561" s="194">
        <v>122000</v>
      </c>
      <c r="G561" s="194">
        <v>106031.22</v>
      </c>
      <c r="H561" s="191">
        <f t="shared" si="10"/>
        <v>86.91083606557378</v>
      </c>
      <c r="I561" s="133"/>
    </row>
    <row r="562" spans="1:9" s="82" customFormat="1" ht="31.5" customHeight="1">
      <c r="A562" s="192"/>
      <c r="B562" s="335">
        <v>111</v>
      </c>
      <c r="C562" s="316"/>
      <c r="D562" s="304">
        <v>4114</v>
      </c>
      <c r="E562" s="193" t="s">
        <v>127</v>
      </c>
      <c r="F562" s="194">
        <v>58000</v>
      </c>
      <c r="G562" s="194">
        <v>50416.44</v>
      </c>
      <c r="H562" s="191">
        <f t="shared" si="10"/>
        <v>86.92489655172415</v>
      </c>
      <c r="I562" s="133"/>
    </row>
    <row r="563" spans="1:9" s="82" customFormat="1" ht="31.5" customHeight="1">
      <c r="A563" s="195"/>
      <c r="B563" s="338">
        <v>111</v>
      </c>
      <c r="C563" s="317"/>
      <c r="D563" s="309">
        <v>4115</v>
      </c>
      <c r="E563" s="196" t="s">
        <v>73</v>
      </c>
      <c r="F563" s="197">
        <v>7200</v>
      </c>
      <c r="G563" s="197">
        <v>6249.39</v>
      </c>
      <c r="H563" s="198">
        <f t="shared" si="10"/>
        <v>86.79708333333333</v>
      </c>
      <c r="I563" s="133"/>
    </row>
    <row r="564" spans="1:9" s="82" customFormat="1" ht="31.5" customHeight="1">
      <c r="A564" s="192"/>
      <c r="B564" s="305"/>
      <c r="C564" s="319">
        <v>412</v>
      </c>
      <c r="D564" s="307"/>
      <c r="E564" s="326" t="s">
        <v>4</v>
      </c>
      <c r="F564" s="203">
        <f>F565+F566</f>
        <v>39500</v>
      </c>
      <c r="G564" s="203">
        <f>G565+G566</f>
        <v>33933.4</v>
      </c>
      <c r="H564" s="187">
        <f t="shared" si="10"/>
        <v>85.9073417721519</v>
      </c>
      <c r="I564" s="133"/>
    </row>
    <row r="565" spans="1:9" s="82" customFormat="1" ht="31.5" customHeight="1">
      <c r="A565" s="192"/>
      <c r="B565" s="335">
        <v>111</v>
      </c>
      <c r="C565" s="316"/>
      <c r="D565" s="304">
        <v>4123</v>
      </c>
      <c r="E565" s="193" t="s">
        <v>82</v>
      </c>
      <c r="F565" s="194">
        <v>39000</v>
      </c>
      <c r="G565" s="194">
        <v>33933.4</v>
      </c>
      <c r="H565" s="191">
        <f t="shared" si="10"/>
        <v>87.00871794871794</v>
      </c>
      <c r="I565" s="133"/>
    </row>
    <row r="566" spans="1:9" s="82" customFormat="1" ht="31.5" customHeight="1">
      <c r="A566" s="195"/>
      <c r="B566" s="338">
        <v>111</v>
      </c>
      <c r="C566" s="317"/>
      <c r="D566" s="309">
        <v>4127</v>
      </c>
      <c r="E566" s="196" t="s">
        <v>84</v>
      </c>
      <c r="F566" s="197">
        <v>500</v>
      </c>
      <c r="G566" s="197">
        <v>0</v>
      </c>
      <c r="H566" s="198">
        <f t="shared" si="10"/>
        <v>0</v>
      </c>
      <c r="I566" s="133"/>
    </row>
    <row r="567" spans="1:9" s="82" customFormat="1" ht="31.5" customHeight="1">
      <c r="A567" s="192"/>
      <c r="B567" s="339"/>
      <c r="C567" s="319">
        <v>413</v>
      </c>
      <c r="D567" s="305"/>
      <c r="E567" s="326" t="s">
        <v>5</v>
      </c>
      <c r="F567" s="203">
        <f>SUM(F568:F569)</f>
        <v>4300</v>
      </c>
      <c r="G567" s="203">
        <f>SUM(G568:G569)</f>
        <v>3651.28</v>
      </c>
      <c r="H567" s="187">
        <f t="shared" si="10"/>
        <v>84.91348837209303</v>
      </c>
      <c r="I567" s="133"/>
    </row>
    <row r="568" spans="1:9" s="82" customFormat="1" ht="31.5" customHeight="1">
      <c r="A568" s="192"/>
      <c r="B568" s="335">
        <v>111</v>
      </c>
      <c r="C568" s="316"/>
      <c r="D568" s="304">
        <v>4131</v>
      </c>
      <c r="E568" s="193" t="s">
        <v>226</v>
      </c>
      <c r="F568" s="194">
        <v>3800</v>
      </c>
      <c r="G568" s="194">
        <v>3211.28</v>
      </c>
      <c r="H568" s="191">
        <f t="shared" si="10"/>
        <v>84.50736842105265</v>
      </c>
      <c r="I568" s="133"/>
    </row>
    <row r="569" spans="1:9" s="82" customFormat="1" ht="31.5" customHeight="1">
      <c r="A569" s="195"/>
      <c r="B569" s="338">
        <v>111</v>
      </c>
      <c r="C569" s="317"/>
      <c r="D569" s="309">
        <v>4133</v>
      </c>
      <c r="E569" s="196" t="s">
        <v>227</v>
      </c>
      <c r="F569" s="197">
        <v>500</v>
      </c>
      <c r="G569" s="197">
        <v>440</v>
      </c>
      <c r="H569" s="198">
        <f t="shared" si="10"/>
        <v>88</v>
      </c>
      <c r="I569" s="133"/>
    </row>
    <row r="570" spans="1:9" s="82" customFormat="1" ht="31.5" customHeight="1">
      <c r="A570" s="192"/>
      <c r="B570" s="339"/>
      <c r="C570" s="319">
        <v>414</v>
      </c>
      <c r="D570" s="306"/>
      <c r="E570" s="326" t="s">
        <v>231</v>
      </c>
      <c r="F570" s="203">
        <f>SUM(F571:F573)</f>
        <v>40080</v>
      </c>
      <c r="G570" s="203">
        <f>SUM(G571:G573)</f>
        <v>29382.629999999997</v>
      </c>
      <c r="H570" s="187">
        <f t="shared" si="10"/>
        <v>73.30995508982035</v>
      </c>
      <c r="I570" s="133"/>
    </row>
    <row r="571" spans="1:9" s="82" customFormat="1" ht="31.5" customHeight="1">
      <c r="A571" s="192"/>
      <c r="B571" s="335">
        <v>111</v>
      </c>
      <c r="C571" s="319"/>
      <c r="D571" s="304">
        <v>4141</v>
      </c>
      <c r="E571" s="301" t="s">
        <v>233</v>
      </c>
      <c r="F571" s="194">
        <v>500</v>
      </c>
      <c r="G571" s="194">
        <v>0</v>
      </c>
      <c r="H571" s="191">
        <f t="shared" si="10"/>
        <v>0</v>
      </c>
      <c r="I571" s="133"/>
    </row>
    <row r="572" spans="1:9" s="82" customFormat="1" ht="31.5" customHeight="1">
      <c r="A572" s="192"/>
      <c r="B572" s="335">
        <v>111</v>
      </c>
      <c r="C572" s="316"/>
      <c r="D572" s="304">
        <v>4143</v>
      </c>
      <c r="E572" s="193" t="s">
        <v>229</v>
      </c>
      <c r="F572" s="194">
        <v>4500</v>
      </c>
      <c r="G572" s="194">
        <v>3899.26</v>
      </c>
      <c r="H572" s="191">
        <f t="shared" si="10"/>
        <v>86.65022222222223</v>
      </c>
      <c r="I572" s="133"/>
    </row>
    <row r="573" spans="1:9" s="82" customFormat="1" ht="31.5" customHeight="1" thickBot="1">
      <c r="A573" s="192"/>
      <c r="B573" s="336">
        <v>111</v>
      </c>
      <c r="C573" s="316"/>
      <c r="D573" s="313">
        <v>4149</v>
      </c>
      <c r="E573" s="229" t="s">
        <v>230</v>
      </c>
      <c r="F573" s="230">
        <v>35080</v>
      </c>
      <c r="G573" s="230">
        <v>25483.37</v>
      </c>
      <c r="H573" s="231">
        <f t="shared" si="10"/>
        <v>72.64358608893956</v>
      </c>
      <c r="I573" s="133"/>
    </row>
    <row r="574" spans="1:9" s="82" customFormat="1" ht="31.5" customHeight="1" thickBot="1">
      <c r="A574" s="446" t="s">
        <v>212</v>
      </c>
      <c r="B574" s="447"/>
      <c r="C574" s="447"/>
      <c r="D574" s="447"/>
      <c r="E574" s="447"/>
      <c r="F574" s="237">
        <f>F558+F564+F567+F570</f>
        <v>651580</v>
      </c>
      <c r="G574" s="237">
        <f>G558+G564+G567+G570</f>
        <v>577658.24</v>
      </c>
      <c r="H574" s="315">
        <f t="shared" si="10"/>
        <v>88.65499861874213</v>
      </c>
      <c r="I574" s="133"/>
    </row>
    <row r="575" spans="1:9" s="82" customFormat="1" ht="48.75" customHeight="1" thickBot="1">
      <c r="A575" s="438">
        <v>19</v>
      </c>
      <c r="B575" s="433" t="s">
        <v>165</v>
      </c>
      <c r="C575" s="434"/>
      <c r="D575" s="434"/>
      <c r="E575" s="434"/>
      <c r="F575" s="435"/>
      <c r="G575" s="436"/>
      <c r="H575" s="437"/>
      <c r="I575" s="133"/>
    </row>
    <row r="576" spans="1:9" s="82" customFormat="1" ht="30" customHeight="1">
      <c r="A576" s="192"/>
      <c r="B576" s="305"/>
      <c r="C576" s="319">
        <v>411</v>
      </c>
      <c r="D576" s="307"/>
      <c r="E576" s="326" t="s">
        <v>0</v>
      </c>
      <c r="F576" s="203">
        <f>F577+F578+F579+F580+F581</f>
        <v>557100</v>
      </c>
      <c r="G576" s="203">
        <f>G577+G578+G579+G580+G581</f>
        <v>471735.15</v>
      </c>
      <c r="H576" s="187">
        <f t="shared" si="10"/>
        <v>84.67692514808832</v>
      </c>
      <c r="I576" s="133"/>
    </row>
    <row r="577" spans="1:9" s="82" customFormat="1" ht="30" customHeight="1">
      <c r="A577" s="192"/>
      <c r="B577" s="335">
        <v>660</v>
      </c>
      <c r="C577" s="316"/>
      <c r="D577" s="304">
        <v>4111</v>
      </c>
      <c r="E577" s="193" t="s">
        <v>91</v>
      </c>
      <c r="F577" s="194">
        <v>330000</v>
      </c>
      <c r="G577" s="194">
        <v>282934.04</v>
      </c>
      <c r="H577" s="191">
        <f t="shared" si="10"/>
        <v>85.73758787878786</v>
      </c>
      <c r="I577" s="133"/>
    </row>
    <row r="578" spans="1:9" s="82" customFormat="1" ht="30" customHeight="1">
      <c r="A578" s="192"/>
      <c r="B578" s="335">
        <v>660</v>
      </c>
      <c r="C578" s="316"/>
      <c r="D578" s="304">
        <v>4112</v>
      </c>
      <c r="E578" s="193" t="s">
        <v>80</v>
      </c>
      <c r="F578" s="194">
        <v>46500</v>
      </c>
      <c r="G578" s="194">
        <v>40310.9</v>
      </c>
      <c r="H578" s="191">
        <f t="shared" si="10"/>
        <v>86.69010752688172</v>
      </c>
      <c r="I578" s="133"/>
    </row>
    <row r="579" spans="1:9" s="82" customFormat="1" ht="30" customHeight="1">
      <c r="A579" s="192"/>
      <c r="B579" s="335">
        <v>660</v>
      </c>
      <c r="C579" s="316"/>
      <c r="D579" s="304">
        <v>4113</v>
      </c>
      <c r="E579" s="193" t="s">
        <v>126</v>
      </c>
      <c r="F579" s="194">
        <v>118000</v>
      </c>
      <c r="G579" s="194">
        <v>97187.46</v>
      </c>
      <c r="H579" s="191">
        <f t="shared" si="10"/>
        <v>82.36225423728814</v>
      </c>
      <c r="I579" s="133"/>
    </row>
    <row r="580" spans="1:9" s="82" customFormat="1" ht="30" customHeight="1">
      <c r="A580" s="192"/>
      <c r="B580" s="335">
        <v>660</v>
      </c>
      <c r="C580" s="316"/>
      <c r="D580" s="304">
        <v>4114</v>
      </c>
      <c r="E580" s="193" t="s">
        <v>127</v>
      </c>
      <c r="F580" s="194">
        <v>55400</v>
      </c>
      <c r="G580" s="194">
        <v>45166.04</v>
      </c>
      <c r="H580" s="191">
        <f t="shared" si="10"/>
        <v>81.52714801444043</v>
      </c>
      <c r="I580" s="133"/>
    </row>
    <row r="581" spans="1:9" s="82" customFormat="1" ht="30" customHeight="1">
      <c r="A581" s="195"/>
      <c r="B581" s="338">
        <v>660</v>
      </c>
      <c r="C581" s="317"/>
      <c r="D581" s="309">
        <v>4115</v>
      </c>
      <c r="E581" s="196" t="s">
        <v>73</v>
      </c>
      <c r="F581" s="197">
        <v>7200</v>
      </c>
      <c r="G581" s="197">
        <v>6136.71</v>
      </c>
      <c r="H581" s="198">
        <f t="shared" si="10"/>
        <v>85.23208333333334</v>
      </c>
      <c r="I581" s="133"/>
    </row>
    <row r="582" spans="1:9" s="82" customFormat="1" ht="30" customHeight="1">
      <c r="A582" s="192"/>
      <c r="B582" s="305"/>
      <c r="C582" s="319">
        <v>412</v>
      </c>
      <c r="D582" s="307"/>
      <c r="E582" s="326" t="s">
        <v>4</v>
      </c>
      <c r="F582" s="203">
        <f>F583+F584</f>
        <v>26000</v>
      </c>
      <c r="G582" s="203">
        <f>G583+G584</f>
        <v>21260.52</v>
      </c>
      <c r="H582" s="187">
        <f t="shared" si="10"/>
        <v>81.77123076923077</v>
      </c>
      <c r="I582" s="133"/>
    </row>
    <row r="583" spans="1:9" s="377" customFormat="1" ht="30" customHeight="1">
      <c r="A583" s="192"/>
      <c r="B583" s="335">
        <v>660</v>
      </c>
      <c r="C583" s="316"/>
      <c r="D583" s="304">
        <v>4123</v>
      </c>
      <c r="E583" s="193" t="s">
        <v>82</v>
      </c>
      <c r="F583" s="194">
        <v>25000</v>
      </c>
      <c r="G583" s="194">
        <v>21260.52</v>
      </c>
      <c r="H583" s="191">
        <f t="shared" si="10"/>
        <v>85.04208</v>
      </c>
      <c r="I583" s="136"/>
    </row>
    <row r="584" spans="1:9" s="377" customFormat="1" ht="30" customHeight="1">
      <c r="A584" s="195"/>
      <c r="B584" s="338">
        <v>660</v>
      </c>
      <c r="C584" s="317"/>
      <c r="D584" s="309">
        <v>4127</v>
      </c>
      <c r="E584" s="196" t="s">
        <v>84</v>
      </c>
      <c r="F584" s="197">
        <v>1000</v>
      </c>
      <c r="G584" s="197">
        <v>0</v>
      </c>
      <c r="H584" s="198">
        <f t="shared" si="10"/>
        <v>0</v>
      </c>
      <c r="I584" s="136"/>
    </row>
    <row r="585" spans="1:9" s="82" customFormat="1" ht="30" customHeight="1">
      <c r="A585" s="192"/>
      <c r="B585" s="339"/>
      <c r="C585" s="319">
        <v>413</v>
      </c>
      <c r="D585" s="305"/>
      <c r="E585" s="326" t="s">
        <v>5</v>
      </c>
      <c r="F585" s="203">
        <f>SUM(F586:F587)</f>
        <v>4900</v>
      </c>
      <c r="G585" s="203">
        <f>SUM(G586:G587)</f>
        <v>3564.17</v>
      </c>
      <c r="H585" s="187">
        <f t="shared" si="10"/>
        <v>72.73816326530613</v>
      </c>
      <c r="I585" s="133"/>
    </row>
    <row r="586" spans="1:9" s="82" customFormat="1" ht="30" customHeight="1">
      <c r="A586" s="192"/>
      <c r="B586" s="335">
        <v>660</v>
      </c>
      <c r="C586" s="316"/>
      <c r="D586" s="304">
        <v>4131</v>
      </c>
      <c r="E586" s="193" t="s">
        <v>226</v>
      </c>
      <c r="F586" s="194">
        <v>4500</v>
      </c>
      <c r="G586" s="194">
        <v>3394.17</v>
      </c>
      <c r="H586" s="191">
        <f aca="true" t="shared" si="11" ref="H586:H649">G586/F586*100</f>
        <v>75.426</v>
      </c>
      <c r="I586" s="133"/>
    </row>
    <row r="587" spans="1:9" s="82" customFormat="1" ht="30" customHeight="1">
      <c r="A587" s="195"/>
      <c r="B587" s="338">
        <v>660</v>
      </c>
      <c r="C587" s="317"/>
      <c r="D587" s="309">
        <v>4133</v>
      </c>
      <c r="E587" s="196" t="s">
        <v>227</v>
      </c>
      <c r="F587" s="197">
        <v>400</v>
      </c>
      <c r="G587" s="197">
        <v>170</v>
      </c>
      <c r="H587" s="198">
        <f t="shared" si="11"/>
        <v>42.5</v>
      </c>
      <c r="I587" s="133"/>
    </row>
    <row r="588" spans="1:9" s="82" customFormat="1" ht="30" customHeight="1">
      <c r="A588" s="192"/>
      <c r="B588" s="305"/>
      <c r="C588" s="319">
        <v>414</v>
      </c>
      <c r="D588" s="306"/>
      <c r="E588" s="326" t="s">
        <v>231</v>
      </c>
      <c r="F588" s="203">
        <f>SUM(F589:F591)</f>
        <v>184000</v>
      </c>
      <c r="G588" s="203">
        <f>SUM(G589:G591)</f>
        <v>98467.23999999999</v>
      </c>
      <c r="H588" s="187">
        <f t="shared" si="11"/>
        <v>53.514804347826086</v>
      </c>
      <c r="I588" s="133"/>
    </row>
    <row r="589" spans="1:9" s="82" customFormat="1" ht="30" customHeight="1">
      <c r="A589" s="192"/>
      <c r="B589" s="335">
        <v>660</v>
      </c>
      <c r="C589" s="316"/>
      <c r="D589" s="304">
        <v>4141</v>
      </c>
      <c r="E589" s="193" t="s">
        <v>228</v>
      </c>
      <c r="F589" s="194">
        <v>2000</v>
      </c>
      <c r="G589" s="194">
        <v>1595.22</v>
      </c>
      <c r="H589" s="191">
        <f t="shared" si="11"/>
        <v>79.76100000000001</v>
      </c>
      <c r="I589" s="133"/>
    </row>
    <row r="590" spans="1:9" s="82" customFormat="1" ht="30" customHeight="1">
      <c r="A590" s="192"/>
      <c r="B590" s="335">
        <v>660</v>
      </c>
      <c r="C590" s="316"/>
      <c r="D590" s="304">
        <v>4143</v>
      </c>
      <c r="E590" s="193" t="s">
        <v>229</v>
      </c>
      <c r="F590" s="194">
        <v>5000</v>
      </c>
      <c r="G590" s="194">
        <v>3935.73</v>
      </c>
      <c r="H590" s="191">
        <f t="shared" si="11"/>
        <v>78.7146</v>
      </c>
      <c r="I590" s="133"/>
    </row>
    <row r="591" spans="1:9" s="82" customFormat="1" ht="30" customHeight="1">
      <c r="A591" s="195"/>
      <c r="B591" s="338">
        <v>660</v>
      </c>
      <c r="C591" s="317"/>
      <c r="D591" s="309">
        <v>4149</v>
      </c>
      <c r="E591" s="196" t="s">
        <v>230</v>
      </c>
      <c r="F591" s="228">
        <v>177000</v>
      </c>
      <c r="G591" s="228">
        <v>92936.29</v>
      </c>
      <c r="H591" s="198">
        <f t="shared" si="11"/>
        <v>52.50637853107344</v>
      </c>
      <c r="I591" s="133"/>
    </row>
    <row r="592" spans="1:9" s="82" customFormat="1" ht="30" customHeight="1">
      <c r="A592" s="192"/>
      <c r="B592" s="305"/>
      <c r="C592" s="319">
        <v>441</v>
      </c>
      <c r="D592" s="306"/>
      <c r="E592" s="371" t="s">
        <v>88</v>
      </c>
      <c r="F592" s="203">
        <f>F593</f>
        <v>5500</v>
      </c>
      <c r="G592" s="203">
        <f>G593</f>
        <v>2829.44</v>
      </c>
      <c r="H592" s="187">
        <f t="shared" si="11"/>
        <v>51.44436363636363</v>
      </c>
      <c r="I592" s="133"/>
    </row>
    <row r="593" spans="1:9" s="82" customFormat="1" ht="30" customHeight="1" thickBot="1">
      <c r="A593" s="424"/>
      <c r="B593" s="336">
        <v>111</v>
      </c>
      <c r="C593" s="425"/>
      <c r="D593" s="313">
        <v>4415</v>
      </c>
      <c r="E593" s="229" t="s">
        <v>223</v>
      </c>
      <c r="F593" s="230">
        <v>5500</v>
      </c>
      <c r="G593" s="230">
        <v>2829.44</v>
      </c>
      <c r="H593" s="231">
        <f t="shared" si="11"/>
        <v>51.44436363636363</v>
      </c>
      <c r="I593" s="133"/>
    </row>
    <row r="594" spans="1:9" s="82" customFormat="1" ht="36.75" customHeight="1" thickBot="1">
      <c r="A594" s="446" t="s">
        <v>211</v>
      </c>
      <c r="B594" s="447"/>
      <c r="C594" s="447"/>
      <c r="D594" s="447"/>
      <c r="E594" s="447"/>
      <c r="F594" s="237">
        <f>F588+F582+F576+F592+F585</f>
        <v>777500</v>
      </c>
      <c r="G594" s="237">
        <f>G588+G582+G576+G592+G585</f>
        <v>597856.52</v>
      </c>
      <c r="H594" s="315">
        <f t="shared" si="11"/>
        <v>76.89472926045016</v>
      </c>
      <c r="I594" s="133"/>
    </row>
    <row r="595" spans="1:9" s="82" customFormat="1" ht="17.25" customHeight="1">
      <c r="A595" s="396"/>
      <c r="B595" s="285"/>
      <c r="C595" s="285"/>
      <c r="D595" s="285"/>
      <c r="E595" s="285"/>
      <c r="F595" s="282"/>
      <c r="G595" s="282"/>
      <c r="H595" s="286"/>
      <c r="I595" s="133"/>
    </row>
    <row r="596" spans="1:9" s="82" customFormat="1" ht="15.75" customHeight="1" thickBot="1">
      <c r="A596" s="396"/>
      <c r="B596" s="285"/>
      <c r="C596" s="285"/>
      <c r="D596" s="285"/>
      <c r="E596" s="285"/>
      <c r="F596" s="282"/>
      <c r="G596" s="282"/>
      <c r="H596" s="284"/>
      <c r="I596" s="136"/>
    </row>
    <row r="597" spans="1:9" s="293" customFormat="1" ht="17.25" customHeight="1">
      <c r="A597" s="297" t="s">
        <v>60</v>
      </c>
      <c r="B597" s="291" t="s">
        <v>62</v>
      </c>
      <c r="C597" s="291" t="s">
        <v>28</v>
      </c>
      <c r="D597" s="291" t="s">
        <v>28</v>
      </c>
      <c r="E597" s="291" t="s">
        <v>59</v>
      </c>
      <c r="F597" s="291" t="s">
        <v>64</v>
      </c>
      <c r="G597" s="291" t="s">
        <v>264</v>
      </c>
      <c r="H597" s="444" t="s">
        <v>263</v>
      </c>
      <c r="I597" s="292"/>
    </row>
    <row r="598" spans="1:9" s="293" customFormat="1" ht="15" customHeight="1" thickBot="1">
      <c r="A598" s="302" t="s">
        <v>61</v>
      </c>
      <c r="B598" s="294" t="s">
        <v>61</v>
      </c>
      <c r="C598" s="294" t="s">
        <v>61</v>
      </c>
      <c r="D598" s="294" t="s">
        <v>61</v>
      </c>
      <c r="E598" s="303"/>
      <c r="F598" s="294">
        <v>2013</v>
      </c>
      <c r="G598" s="294">
        <v>2013</v>
      </c>
      <c r="H598" s="445"/>
      <c r="I598" s="292"/>
    </row>
    <row r="599" spans="1:9" s="82" customFormat="1" ht="27.75" customHeight="1" thickBot="1">
      <c r="A599" s="388">
        <v>20</v>
      </c>
      <c r="B599" s="448" t="s">
        <v>159</v>
      </c>
      <c r="C599" s="448"/>
      <c r="D599" s="448"/>
      <c r="E599" s="448"/>
      <c r="F599" s="448"/>
      <c r="G599" s="394"/>
      <c r="H599" s="308"/>
      <c r="I599" s="133"/>
    </row>
    <row r="600" spans="1:9" s="82" customFormat="1" ht="27" customHeight="1">
      <c r="A600" s="192"/>
      <c r="B600" s="305"/>
      <c r="C600" s="319">
        <v>411</v>
      </c>
      <c r="D600" s="307"/>
      <c r="E600" s="326" t="s">
        <v>0</v>
      </c>
      <c r="F600" s="203">
        <f>F601+F602+F603+F604+F605</f>
        <v>497600</v>
      </c>
      <c r="G600" s="203">
        <f>G601+G602+G603+G604+G605</f>
        <v>478671.39</v>
      </c>
      <c r="H600" s="187">
        <f t="shared" si="11"/>
        <v>96.19601889067523</v>
      </c>
      <c r="I600" s="133"/>
    </row>
    <row r="601" spans="1:9" s="82" customFormat="1" ht="30" customHeight="1">
      <c r="A601" s="192"/>
      <c r="B601" s="335">
        <v>451</v>
      </c>
      <c r="C601" s="316"/>
      <c r="D601" s="304">
        <v>4111</v>
      </c>
      <c r="E601" s="193" t="s">
        <v>91</v>
      </c>
      <c r="F601" s="190">
        <v>296000</v>
      </c>
      <c r="G601" s="190">
        <v>281969.38</v>
      </c>
      <c r="H601" s="191">
        <f t="shared" si="11"/>
        <v>95.25992567567567</v>
      </c>
      <c r="I601" s="133"/>
    </row>
    <row r="602" spans="1:9" s="82" customFormat="1" ht="30" customHeight="1">
      <c r="A602" s="192"/>
      <c r="B602" s="335">
        <v>451</v>
      </c>
      <c r="C602" s="316"/>
      <c r="D602" s="304">
        <v>4112</v>
      </c>
      <c r="E602" s="193" t="s">
        <v>80</v>
      </c>
      <c r="F602" s="190">
        <v>40200</v>
      </c>
      <c r="G602" s="190">
        <v>39515.18</v>
      </c>
      <c r="H602" s="191">
        <f t="shared" si="11"/>
        <v>98.29646766169155</v>
      </c>
      <c r="I602" s="133"/>
    </row>
    <row r="603" spans="1:9" s="82" customFormat="1" ht="30" customHeight="1">
      <c r="A603" s="192"/>
      <c r="B603" s="335">
        <v>451</v>
      </c>
      <c r="C603" s="316"/>
      <c r="D603" s="304">
        <v>4113</v>
      </c>
      <c r="E603" s="193" t="s">
        <v>126</v>
      </c>
      <c r="F603" s="190">
        <v>106200</v>
      </c>
      <c r="G603" s="190">
        <v>103906.95</v>
      </c>
      <c r="H603" s="191">
        <f t="shared" si="11"/>
        <v>97.84081920903954</v>
      </c>
      <c r="I603" s="133"/>
    </row>
    <row r="604" spans="1:9" s="82" customFormat="1" ht="30" customHeight="1">
      <c r="A604" s="192"/>
      <c r="B604" s="335">
        <v>451</v>
      </c>
      <c r="C604" s="316"/>
      <c r="D604" s="304">
        <v>4114</v>
      </c>
      <c r="E604" s="193" t="s">
        <v>127</v>
      </c>
      <c r="F604" s="190">
        <v>49200</v>
      </c>
      <c r="G604" s="190">
        <v>47402.19</v>
      </c>
      <c r="H604" s="191">
        <f t="shared" si="11"/>
        <v>96.34591463414634</v>
      </c>
      <c r="I604" s="133"/>
    </row>
    <row r="605" spans="1:9" s="82" customFormat="1" ht="30" customHeight="1">
      <c r="A605" s="195"/>
      <c r="B605" s="338">
        <v>451</v>
      </c>
      <c r="C605" s="317"/>
      <c r="D605" s="309">
        <v>4115</v>
      </c>
      <c r="E605" s="196" t="s">
        <v>73</v>
      </c>
      <c r="F605" s="200">
        <v>6000</v>
      </c>
      <c r="G605" s="200">
        <v>5877.69</v>
      </c>
      <c r="H605" s="198">
        <f t="shared" si="11"/>
        <v>97.96149999999999</v>
      </c>
      <c r="I605" s="133"/>
    </row>
    <row r="606" spans="1:9" s="82" customFormat="1" ht="27" customHeight="1">
      <c r="A606" s="192"/>
      <c r="B606" s="305"/>
      <c r="C606" s="319">
        <v>412</v>
      </c>
      <c r="D606" s="307"/>
      <c r="E606" s="326" t="s">
        <v>4</v>
      </c>
      <c r="F606" s="203">
        <f>F607+F608</f>
        <v>23000</v>
      </c>
      <c r="G606" s="203">
        <f>G607+G608</f>
        <v>21692.98</v>
      </c>
      <c r="H606" s="187">
        <f t="shared" si="11"/>
        <v>94.31730434782608</v>
      </c>
      <c r="I606" s="133"/>
    </row>
    <row r="607" spans="1:9" s="82" customFormat="1" ht="30" customHeight="1">
      <c r="A607" s="192"/>
      <c r="B607" s="335">
        <v>451</v>
      </c>
      <c r="C607" s="316"/>
      <c r="D607" s="304">
        <v>4123</v>
      </c>
      <c r="E607" s="193" t="s">
        <v>82</v>
      </c>
      <c r="F607" s="190">
        <v>22000</v>
      </c>
      <c r="G607" s="190">
        <v>21692.98</v>
      </c>
      <c r="H607" s="191">
        <f t="shared" si="11"/>
        <v>98.60445454545454</v>
      </c>
      <c r="I607" s="133"/>
    </row>
    <row r="608" spans="1:9" s="82" customFormat="1" ht="30" customHeight="1">
      <c r="A608" s="195"/>
      <c r="B608" s="338">
        <v>451</v>
      </c>
      <c r="C608" s="317"/>
      <c r="D608" s="309">
        <v>4127</v>
      </c>
      <c r="E608" s="196" t="s">
        <v>84</v>
      </c>
      <c r="F608" s="200">
        <v>1000</v>
      </c>
      <c r="G608" s="200">
        <v>0</v>
      </c>
      <c r="H608" s="198">
        <f t="shared" si="11"/>
        <v>0</v>
      </c>
      <c r="I608" s="133"/>
    </row>
    <row r="609" spans="1:9" s="82" customFormat="1" ht="25.5" customHeight="1">
      <c r="A609" s="192"/>
      <c r="B609" s="339"/>
      <c r="C609" s="319">
        <v>413</v>
      </c>
      <c r="D609" s="305"/>
      <c r="E609" s="326" t="s">
        <v>5</v>
      </c>
      <c r="F609" s="203">
        <f>SUM(F610:F611)</f>
        <v>6700</v>
      </c>
      <c r="G609" s="203">
        <f>SUM(G610:G611)</f>
        <v>3900.3300000000004</v>
      </c>
      <c r="H609" s="187">
        <f t="shared" si="11"/>
        <v>58.213880597014935</v>
      </c>
      <c r="I609" s="133"/>
    </row>
    <row r="610" spans="1:9" s="82" customFormat="1" ht="30" customHeight="1">
      <c r="A610" s="192"/>
      <c r="B610" s="335">
        <v>451</v>
      </c>
      <c r="C610" s="316"/>
      <c r="D610" s="304">
        <v>4131</v>
      </c>
      <c r="E610" s="193" t="s">
        <v>226</v>
      </c>
      <c r="F610" s="194">
        <v>6000</v>
      </c>
      <c r="G610" s="194">
        <v>3401.53</v>
      </c>
      <c r="H610" s="191">
        <f t="shared" si="11"/>
        <v>56.692166666666665</v>
      </c>
      <c r="I610" s="133"/>
    </row>
    <row r="611" spans="1:9" s="82" customFormat="1" ht="30" customHeight="1">
      <c r="A611" s="195"/>
      <c r="B611" s="338">
        <v>451</v>
      </c>
      <c r="C611" s="317"/>
      <c r="D611" s="309">
        <v>4133</v>
      </c>
      <c r="E611" s="196" t="s">
        <v>227</v>
      </c>
      <c r="F611" s="197">
        <v>700</v>
      </c>
      <c r="G611" s="197">
        <v>498.8</v>
      </c>
      <c r="H611" s="198">
        <f t="shared" si="11"/>
        <v>71.25714285714287</v>
      </c>
      <c r="I611" s="133"/>
    </row>
    <row r="612" spans="1:9" s="82" customFormat="1" ht="26.25" customHeight="1">
      <c r="A612" s="192"/>
      <c r="B612" s="305"/>
      <c r="C612" s="319">
        <v>414</v>
      </c>
      <c r="D612" s="306"/>
      <c r="E612" s="326" t="s">
        <v>231</v>
      </c>
      <c r="F612" s="203">
        <f>F613+F614+F615+F616</f>
        <v>91000</v>
      </c>
      <c r="G612" s="203">
        <f>G613+G614+G615+G616</f>
        <v>48587.26</v>
      </c>
      <c r="H612" s="187">
        <f t="shared" si="11"/>
        <v>53.39259340659341</v>
      </c>
      <c r="I612" s="133"/>
    </row>
    <row r="613" spans="1:9" s="82" customFormat="1" ht="30" customHeight="1">
      <c r="A613" s="192"/>
      <c r="B613" s="335">
        <v>451</v>
      </c>
      <c r="C613" s="316"/>
      <c r="D613" s="304">
        <v>4141</v>
      </c>
      <c r="E613" s="193" t="s">
        <v>228</v>
      </c>
      <c r="F613" s="194">
        <v>1000</v>
      </c>
      <c r="G613" s="194">
        <v>0</v>
      </c>
      <c r="H613" s="191">
        <f t="shared" si="11"/>
        <v>0</v>
      </c>
      <c r="I613" s="133"/>
    </row>
    <row r="614" spans="1:9" s="82" customFormat="1" ht="30" customHeight="1">
      <c r="A614" s="192"/>
      <c r="B614" s="335">
        <v>451</v>
      </c>
      <c r="C614" s="316"/>
      <c r="D614" s="304">
        <v>4143</v>
      </c>
      <c r="E614" s="193" t="s">
        <v>229</v>
      </c>
      <c r="F614" s="194">
        <v>5000</v>
      </c>
      <c r="G614" s="194">
        <v>4268.3</v>
      </c>
      <c r="H614" s="191">
        <f t="shared" si="11"/>
        <v>85.36600000000001</v>
      </c>
      <c r="I614" s="133"/>
    </row>
    <row r="615" spans="1:9" s="82" customFormat="1" ht="30" customHeight="1">
      <c r="A615" s="192"/>
      <c r="B615" s="335">
        <v>451</v>
      </c>
      <c r="C615" s="316"/>
      <c r="D615" s="304">
        <v>4147</v>
      </c>
      <c r="E615" s="193" t="s">
        <v>234</v>
      </c>
      <c r="F615" s="194">
        <v>20000</v>
      </c>
      <c r="G615" s="194">
        <v>0</v>
      </c>
      <c r="H615" s="191">
        <f t="shared" si="11"/>
        <v>0</v>
      </c>
      <c r="I615" s="133"/>
    </row>
    <row r="616" spans="1:9" s="82" customFormat="1" ht="30" customHeight="1">
      <c r="A616" s="195"/>
      <c r="B616" s="338">
        <v>451</v>
      </c>
      <c r="C616" s="317"/>
      <c r="D616" s="309">
        <v>4149</v>
      </c>
      <c r="E616" s="196" t="s">
        <v>230</v>
      </c>
      <c r="F616" s="228">
        <v>65000</v>
      </c>
      <c r="G616" s="228">
        <v>44318.96</v>
      </c>
      <c r="H616" s="198">
        <f t="shared" si="11"/>
        <v>68.18301538461539</v>
      </c>
      <c r="I616" s="133"/>
    </row>
    <row r="617" spans="1:9" s="82" customFormat="1" ht="26.25" customHeight="1">
      <c r="A617" s="192"/>
      <c r="B617" s="305"/>
      <c r="C617" s="319">
        <v>441</v>
      </c>
      <c r="D617" s="306"/>
      <c r="E617" s="371" t="s">
        <v>88</v>
      </c>
      <c r="F617" s="203">
        <f>F618</f>
        <v>2300</v>
      </c>
      <c r="G617" s="203">
        <f>G618</f>
        <v>1067.86</v>
      </c>
      <c r="H617" s="187">
        <f t="shared" si="11"/>
        <v>46.42869565217391</v>
      </c>
      <c r="I617" s="133"/>
    </row>
    <row r="618" spans="1:9" s="82" customFormat="1" ht="30" customHeight="1" thickBot="1">
      <c r="A618" s="424"/>
      <c r="B618" s="336">
        <v>111</v>
      </c>
      <c r="C618" s="425"/>
      <c r="D618" s="313">
        <v>4415</v>
      </c>
      <c r="E618" s="229" t="s">
        <v>223</v>
      </c>
      <c r="F618" s="230">
        <v>2300</v>
      </c>
      <c r="G618" s="230">
        <v>1067.86</v>
      </c>
      <c r="H618" s="231">
        <f t="shared" si="11"/>
        <v>46.42869565217391</v>
      </c>
      <c r="I618" s="133"/>
    </row>
    <row r="619" spans="1:9" s="82" customFormat="1" ht="30" customHeight="1" thickBot="1">
      <c r="A619" s="446" t="s">
        <v>24</v>
      </c>
      <c r="B619" s="447"/>
      <c r="C619" s="447"/>
      <c r="D619" s="447"/>
      <c r="E619" s="447"/>
      <c r="F619" s="237">
        <f>F612+F606+F600+F617+F609</f>
        <v>620600</v>
      </c>
      <c r="G619" s="237">
        <f>G612+G606+G600+G617+G609</f>
        <v>553919.82</v>
      </c>
      <c r="H619" s="315">
        <f t="shared" si="11"/>
        <v>89.25553013213019</v>
      </c>
      <c r="I619" s="133"/>
    </row>
    <row r="620" spans="1:9" s="82" customFormat="1" ht="30" customHeight="1" thickBot="1">
      <c r="A620" s="388">
        <v>21</v>
      </c>
      <c r="B620" s="448" t="s">
        <v>160</v>
      </c>
      <c r="C620" s="449"/>
      <c r="D620" s="449"/>
      <c r="E620" s="449"/>
      <c r="F620" s="449"/>
      <c r="G620" s="395"/>
      <c r="H620" s="308"/>
      <c r="I620" s="133"/>
    </row>
    <row r="621" spans="1:9" s="82" customFormat="1" ht="27" customHeight="1">
      <c r="A621" s="192"/>
      <c r="B621" s="305"/>
      <c r="C621" s="319">
        <v>411</v>
      </c>
      <c r="D621" s="307"/>
      <c r="E621" s="326" t="s">
        <v>0</v>
      </c>
      <c r="F621" s="203">
        <f>F622+F623+F624+F625+F626</f>
        <v>924900</v>
      </c>
      <c r="G621" s="203">
        <f>G622+G623+G624+G625+G626</f>
        <v>839866.6999999998</v>
      </c>
      <c r="H621" s="187">
        <f t="shared" si="11"/>
        <v>90.80621688831224</v>
      </c>
      <c r="I621" s="133"/>
    </row>
    <row r="622" spans="1:9" s="82" customFormat="1" ht="30" customHeight="1">
      <c r="A622" s="192"/>
      <c r="B622" s="335">
        <v>485</v>
      </c>
      <c r="C622" s="316"/>
      <c r="D622" s="304">
        <v>4111</v>
      </c>
      <c r="E622" s="193" t="s">
        <v>91</v>
      </c>
      <c r="F622" s="194">
        <v>550000</v>
      </c>
      <c r="G622" s="194">
        <v>505199.1</v>
      </c>
      <c r="H622" s="191">
        <f t="shared" si="11"/>
        <v>91.85438181818182</v>
      </c>
      <c r="I622" s="133" t="s">
        <v>224</v>
      </c>
    </row>
    <row r="623" spans="1:9" s="82" customFormat="1" ht="30" customHeight="1">
      <c r="A623" s="192"/>
      <c r="B623" s="335">
        <v>485</v>
      </c>
      <c r="C623" s="316"/>
      <c r="D623" s="304">
        <v>4112</v>
      </c>
      <c r="E623" s="193" t="s">
        <v>80</v>
      </c>
      <c r="F623" s="194">
        <v>74000</v>
      </c>
      <c r="G623" s="194">
        <v>71408.84</v>
      </c>
      <c r="H623" s="191">
        <f t="shared" si="11"/>
        <v>96.49843243243242</v>
      </c>
      <c r="I623" s="133"/>
    </row>
    <row r="624" spans="1:9" s="82" customFormat="1" ht="30" customHeight="1">
      <c r="A624" s="192"/>
      <c r="B624" s="335">
        <v>485</v>
      </c>
      <c r="C624" s="316"/>
      <c r="D624" s="304">
        <v>4113</v>
      </c>
      <c r="E624" s="193" t="s">
        <v>126</v>
      </c>
      <c r="F624" s="194">
        <v>198000</v>
      </c>
      <c r="G624" s="194">
        <v>172249.94</v>
      </c>
      <c r="H624" s="191">
        <f t="shared" si="11"/>
        <v>86.9949191919192</v>
      </c>
      <c r="I624" s="133"/>
    </row>
    <row r="625" spans="1:9" s="82" customFormat="1" ht="30" customHeight="1">
      <c r="A625" s="192"/>
      <c r="B625" s="335">
        <v>485</v>
      </c>
      <c r="C625" s="316"/>
      <c r="D625" s="304">
        <v>4114</v>
      </c>
      <c r="E625" s="193" t="s">
        <v>127</v>
      </c>
      <c r="F625" s="194">
        <v>91500</v>
      </c>
      <c r="G625" s="194">
        <v>80292.7</v>
      </c>
      <c r="H625" s="191">
        <f t="shared" si="11"/>
        <v>87.75158469945355</v>
      </c>
      <c r="I625" s="133"/>
    </row>
    <row r="626" spans="1:9" s="82" customFormat="1" ht="30" customHeight="1">
      <c r="A626" s="195"/>
      <c r="B626" s="338">
        <v>485</v>
      </c>
      <c r="C626" s="317"/>
      <c r="D626" s="309">
        <v>4115</v>
      </c>
      <c r="E626" s="196" t="s">
        <v>73</v>
      </c>
      <c r="F626" s="197">
        <v>11400</v>
      </c>
      <c r="G626" s="197">
        <v>10716.12</v>
      </c>
      <c r="H626" s="198">
        <f t="shared" si="11"/>
        <v>94.00105263157896</v>
      </c>
      <c r="I626" s="133"/>
    </row>
    <row r="627" spans="1:9" s="377" customFormat="1" ht="25.5" customHeight="1">
      <c r="A627" s="192"/>
      <c r="B627" s="305"/>
      <c r="C627" s="319">
        <v>412</v>
      </c>
      <c r="D627" s="307"/>
      <c r="E627" s="326" t="s">
        <v>4</v>
      </c>
      <c r="F627" s="203">
        <f>F628+F629</f>
        <v>40500</v>
      </c>
      <c r="G627" s="203">
        <f>G628+G629</f>
        <v>37048.21</v>
      </c>
      <c r="H627" s="187">
        <f t="shared" si="11"/>
        <v>91.47706172839506</v>
      </c>
      <c r="I627" s="136"/>
    </row>
    <row r="628" spans="1:9" s="377" customFormat="1" ht="30" customHeight="1">
      <c r="A628" s="192"/>
      <c r="B628" s="335">
        <v>485</v>
      </c>
      <c r="C628" s="316"/>
      <c r="D628" s="304">
        <v>4123</v>
      </c>
      <c r="E628" s="193" t="s">
        <v>82</v>
      </c>
      <c r="F628" s="194">
        <v>39500</v>
      </c>
      <c r="G628" s="194">
        <v>37048.21</v>
      </c>
      <c r="H628" s="191">
        <f t="shared" si="11"/>
        <v>93.79293670886075</v>
      </c>
      <c r="I628" s="136"/>
    </row>
    <row r="629" spans="1:9" s="377" customFormat="1" ht="30" customHeight="1">
      <c r="A629" s="195"/>
      <c r="B629" s="338">
        <v>485</v>
      </c>
      <c r="C629" s="317"/>
      <c r="D629" s="309">
        <v>4127</v>
      </c>
      <c r="E629" s="196" t="s">
        <v>84</v>
      </c>
      <c r="F629" s="197">
        <v>1000</v>
      </c>
      <c r="G629" s="197">
        <v>0</v>
      </c>
      <c r="H629" s="198">
        <f t="shared" si="11"/>
        <v>0</v>
      </c>
      <c r="I629" s="136"/>
    </row>
    <row r="630" spans="1:9" s="82" customFormat="1" ht="26.25" customHeight="1">
      <c r="A630" s="192"/>
      <c r="B630" s="339"/>
      <c r="C630" s="319">
        <v>413</v>
      </c>
      <c r="D630" s="305"/>
      <c r="E630" s="326" t="s">
        <v>5</v>
      </c>
      <c r="F630" s="199">
        <f>SUM(F631:F632)</f>
        <v>7500</v>
      </c>
      <c r="G630" s="199">
        <f>SUM(G631:G632)</f>
        <v>7498.88</v>
      </c>
      <c r="H630" s="187">
        <f t="shared" si="11"/>
        <v>99.98506666666667</v>
      </c>
      <c r="I630" s="133"/>
    </row>
    <row r="631" spans="1:9" s="82" customFormat="1" ht="30" customHeight="1">
      <c r="A631" s="192"/>
      <c r="B631" s="335">
        <v>485</v>
      </c>
      <c r="C631" s="316"/>
      <c r="D631" s="304">
        <v>4131</v>
      </c>
      <c r="E631" s="193" t="s">
        <v>226</v>
      </c>
      <c r="F631" s="190">
        <v>7000</v>
      </c>
      <c r="G631" s="190">
        <v>6994.38</v>
      </c>
      <c r="H631" s="191">
        <f t="shared" si="11"/>
        <v>99.91971428571429</v>
      </c>
      <c r="I631" s="133"/>
    </row>
    <row r="632" spans="1:9" s="82" customFormat="1" ht="30" customHeight="1">
      <c r="A632" s="195"/>
      <c r="B632" s="338">
        <v>485</v>
      </c>
      <c r="C632" s="317"/>
      <c r="D632" s="309">
        <v>4133</v>
      </c>
      <c r="E632" s="196" t="s">
        <v>227</v>
      </c>
      <c r="F632" s="200">
        <v>500</v>
      </c>
      <c r="G632" s="200">
        <v>504.5</v>
      </c>
      <c r="H632" s="198">
        <f t="shared" si="11"/>
        <v>100.89999999999999</v>
      </c>
      <c r="I632" s="133"/>
    </row>
    <row r="633" spans="1:9" s="82" customFormat="1" ht="26.25" customHeight="1">
      <c r="A633" s="192"/>
      <c r="B633" s="305"/>
      <c r="C633" s="319">
        <v>413</v>
      </c>
      <c r="D633" s="306"/>
      <c r="E633" s="326" t="s">
        <v>231</v>
      </c>
      <c r="F633" s="203">
        <f>F634+F635+F636</f>
        <v>16000</v>
      </c>
      <c r="G633" s="203">
        <f>G634+G635+G636</f>
        <v>15212.02</v>
      </c>
      <c r="H633" s="187">
        <f t="shared" si="11"/>
        <v>95.075125</v>
      </c>
      <c r="I633" s="133"/>
    </row>
    <row r="634" spans="1:9" s="82" customFormat="1" ht="30" customHeight="1">
      <c r="A634" s="192"/>
      <c r="B634" s="335">
        <v>485</v>
      </c>
      <c r="C634" s="316"/>
      <c r="D634" s="304">
        <v>4141</v>
      </c>
      <c r="E634" s="193" t="s">
        <v>228</v>
      </c>
      <c r="F634" s="194">
        <v>1000</v>
      </c>
      <c r="G634" s="194">
        <v>0</v>
      </c>
      <c r="H634" s="191">
        <f t="shared" si="11"/>
        <v>0</v>
      </c>
      <c r="I634" s="133"/>
    </row>
    <row r="635" spans="1:9" s="82" customFormat="1" ht="30" customHeight="1">
      <c r="A635" s="192"/>
      <c r="B635" s="335">
        <v>485</v>
      </c>
      <c r="C635" s="316"/>
      <c r="D635" s="304">
        <v>4143</v>
      </c>
      <c r="E635" s="193" t="s">
        <v>229</v>
      </c>
      <c r="F635" s="194">
        <v>6000</v>
      </c>
      <c r="G635" s="194">
        <v>6095.88</v>
      </c>
      <c r="H635" s="191">
        <f t="shared" si="11"/>
        <v>101.59800000000001</v>
      </c>
      <c r="I635" s="133"/>
    </row>
    <row r="636" spans="1:9" s="82" customFormat="1" ht="30" customHeight="1">
      <c r="A636" s="195"/>
      <c r="B636" s="338">
        <v>485</v>
      </c>
      <c r="C636" s="317"/>
      <c r="D636" s="309">
        <v>4149</v>
      </c>
      <c r="E636" s="196" t="s">
        <v>230</v>
      </c>
      <c r="F636" s="228">
        <v>9000</v>
      </c>
      <c r="G636" s="228">
        <v>9116.14</v>
      </c>
      <c r="H636" s="198">
        <f t="shared" si="11"/>
        <v>101.29044444444443</v>
      </c>
      <c r="I636" s="133"/>
    </row>
    <row r="637" spans="1:9" s="82" customFormat="1" ht="27" customHeight="1">
      <c r="A637" s="192"/>
      <c r="B637" s="305"/>
      <c r="C637" s="319">
        <v>417</v>
      </c>
      <c r="D637" s="305"/>
      <c r="E637" s="326" t="s">
        <v>236</v>
      </c>
      <c r="F637" s="203">
        <f>SUM(F638)</f>
        <v>9100</v>
      </c>
      <c r="G637" s="203">
        <f>SUM(G638)</f>
        <v>8677.57</v>
      </c>
      <c r="H637" s="187">
        <f t="shared" si="11"/>
        <v>95.35791208791208</v>
      </c>
      <c r="I637" s="133"/>
    </row>
    <row r="638" spans="1:9" s="82" customFormat="1" ht="25.5" customHeight="1">
      <c r="A638" s="195"/>
      <c r="B638" s="338">
        <v>485</v>
      </c>
      <c r="C638" s="356"/>
      <c r="D638" s="309">
        <v>4171</v>
      </c>
      <c r="E638" s="280" t="s">
        <v>235</v>
      </c>
      <c r="F638" s="197">
        <v>9100</v>
      </c>
      <c r="G638" s="197">
        <v>8677.57</v>
      </c>
      <c r="H638" s="198">
        <f t="shared" si="11"/>
        <v>95.35791208791208</v>
      </c>
      <c r="I638" s="133"/>
    </row>
    <row r="639" spans="1:9" s="82" customFormat="1" ht="20.25" customHeight="1">
      <c r="A639" s="192"/>
      <c r="B639" s="305"/>
      <c r="C639" s="319">
        <v>441</v>
      </c>
      <c r="D639" s="306"/>
      <c r="E639" s="371" t="s">
        <v>88</v>
      </c>
      <c r="F639" s="203">
        <f>F640</f>
        <v>2300</v>
      </c>
      <c r="G639" s="203">
        <f>G640</f>
        <v>1641.68</v>
      </c>
      <c r="H639" s="187">
        <f t="shared" si="11"/>
        <v>71.37739130434782</v>
      </c>
      <c r="I639" s="133"/>
    </row>
    <row r="640" spans="1:9" s="82" customFormat="1" ht="30" customHeight="1" thickBot="1">
      <c r="A640" s="321"/>
      <c r="B640" s="336">
        <v>111</v>
      </c>
      <c r="C640" s="316"/>
      <c r="D640" s="313">
        <v>4415</v>
      </c>
      <c r="E640" s="229" t="s">
        <v>223</v>
      </c>
      <c r="F640" s="230">
        <v>2300</v>
      </c>
      <c r="G640" s="230">
        <v>1641.68</v>
      </c>
      <c r="H640" s="231">
        <f t="shared" si="11"/>
        <v>71.37739130434782</v>
      </c>
      <c r="I640" s="133"/>
    </row>
    <row r="641" spans="1:9" s="82" customFormat="1" ht="30" customHeight="1" thickBot="1">
      <c r="A641" s="446" t="s">
        <v>210</v>
      </c>
      <c r="B641" s="447"/>
      <c r="C641" s="447"/>
      <c r="D641" s="447"/>
      <c r="E641" s="447"/>
      <c r="F641" s="237">
        <f>F633+F627+F621+F639+F630+F637</f>
        <v>1000300</v>
      </c>
      <c r="G641" s="237">
        <f>G633+G627+G621+G639+G630+G637</f>
        <v>909945.0599999998</v>
      </c>
      <c r="H641" s="315">
        <f t="shared" si="11"/>
        <v>90.9672158352494</v>
      </c>
      <c r="I641" s="133"/>
    </row>
    <row r="642" spans="1:9" s="82" customFormat="1" ht="6.75" customHeight="1">
      <c r="A642" s="396"/>
      <c r="B642" s="285"/>
      <c r="C642" s="285"/>
      <c r="D642" s="285"/>
      <c r="E642" s="285"/>
      <c r="F642" s="282"/>
      <c r="G642" s="282"/>
      <c r="H642" s="286"/>
      <c r="I642" s="133"/>
    </row>
    <row r="643" spans="1:9" s="82" customFormat="1" ht="11.25" customHeight="1" thickBot="1">
      <c r="A643" s="396"/>
      <c r="B643" s="285"/>
      <c r="C643" s="285"/>
      <c r="D643" s="285"/>
      <c r="E643" s="285"/>
      <c r="F643" s="282"/>
      <c r="G643" s="282"/>
      <c r="H643" s="284"/>
      <c r="I643" s="133"/>
    </row>
    <row r="644" spans="1:9" s="293" customFormat="1" ht="15" customHeight="1">
      <c r="A644" s="297" t="s">
        <v>60</v>
      </c>
      <c r="B644" s="291" t="s">
        <v>62</v>
      </c>
      <c r="C644" s="291" t="s">
        <v>28</v>
      </c>
      <c r="D644" s="291" t="s">
        <v>28</v>
      </c>
      <c r="E644" s="291" t="s">
        <v>59</v>
      </c>
      <c r="F644" s="291" t="s">
        <v>64</v>
      </c>
      <c r="G644" s="291" t="s">
        <v>264</v>
      </c>
      <c r="H644" s="444" t="s">
        <v>263</v>
      </c>
      <c r="I644" s="292"/>
    </row>
    <row r="645" spans="1:9" s="293" customFormat="1" ht="15" customHeight="1" thickBot="1">
      <c r="A645" s="302" t="s">
        <v>61</v>
      </c>
      <c r="B645" s="294" t="s">
        <v>61</v>
      </c>
      <c r="C645" s="294" t="s">
        <v>61</v>
      </c>
      <c r="D645" s="294" t="s">
        <v>61</v>
      </c>
      <c r="E645" s="303"/>
      <c r="F645" s="294">
        <v>2013</v>
      </c>
      <c r="G645" s="294">
        <v>2013</v>
      </c>
      <c r="H645" s="445"/>
      <c r="I645" s="292"/>
    </row>
    <row r="646" spans="1:9" s="82" customFormat="1" ht="25.5" customHeight="1" thickBot="1">
      <c r="A646" s="388">
        <v>22</v>
      </c>
      <c r="B646" s="448" t="s">
        <v>152</v>
      </c>
      <c r="C646" s="449"/>
      <c r="D646" s="449"/>
      <c r="E646" s="449"/>
      <c r="F646" s="449"/>
      <c r="G646" s="395"/>
      <c r="H646" s="308"/>
      <c r="I646" s="133"/>
    </row>
    <row r="647" spans="1:9" s="82" customFormat="1" ht="25.5" customHeight="1">
      <c r="A647" s="192"/>
      <c r="B647" s="305"/>
      <c r="C647" s="319">
        <v>411</v>
      </c>
      <c r="D647" s="307"/>
      <c r="E647" s="326" t="s">
        <v>0</v>
      </c>
      <c r="F647" s="203">
        <f>F648+F649+F650+F651+F652</f>
        <v>898600</v>
      </c>
      <c r="G647" s="203">
        <f>G648+G649+G650+G651+G652</f>
        <v>876364.0299999999</v>
      </c>
      <c r="H647" s="187">
        <f t="shared" si="11"/>
        <v>97.52548742488314</v>
      </c>
      <c r="I647" s="133"/>
    </row>
    <row r="648" spans="1:9" s="82" customFormat="1" ht="25.5" customHeight="1">
      <c r="A648" s="192"/>
      <c r="B648" s="335">
        <v>133</v>
      </c>
      <c r="C648" s="316"/>
      <c r="D648" s="304">
        <v>4111</v>
      </c>
      <c r="E648" s="193" t="s">
        <v>91</v>
      </c>
      <c r="F648" s="194">
        <v>535000</v>
      </c>
      <c r="G648" s="194">
        <v>528885.65</v>
      </c>
      <c r="H648" s="191">
        <f t="shared" si="11"/>
        <v>98.8571308411215</v>
      </c>
      <c r="I648" s="133"/>
    </row>
    <row r="649" spans="1:9" s="82" customFormat="1" ht="25.5" customHeight="1">
      <c r="A649" s="192"/>
      <c r="B649" s="335">
        <v>133</v>
      </c>
      <c r="C649" s="316"/>
      <c r="D649" s="304">
        <v>4112</v>
      </c>
      <c r="E649" s="193" t="s">
        <v>80</v>
      </c>
      <c r="F649" s="194">
        <v>72000</v>
      </c>
      <c r="G649" s="194">
        <v>70678.07</v>
      </c>
      <c r="H649" s="191">
        <f t="shared" si="11"/>
        <v>98.16398611111113</v>
      </c>
      <c r="I649" s="133"/>
    </row>
    <row r="650" spans="1:9" s="82" customFormat="1" ht="25.5" customHeight="1">
      <c r="A650" s="192"/>
      <c r="B650" s="335">
        <v>133</v>
      </c>
      <c r="C650" s="316"/>
      <c r="D650" s="304">
        <v>4113</v>
      </c>
      <c r="E650" s="193" t="s">
        <v>126</v>
      </c>
      <c r="F650" s="194">
        <v>190000</v>
      </c>
      <c r="G650" s="194">
        <v>180140.21</v>
      </c>
      <c r="H650" s="191">
        <f aca="true" t="shared" si="12" ref="H650:H713">G650/F650*100</f>
        <v>94.81063684210525</v>
      </c>
      <c r="I650" s="133"/>
    </row>
    <row r="651" spans="1:9" s="82" customFormat="1" ht="25.5" customHeight="1">
      <c r="A651" s="192"/>
      <c r="B651" s="335">
        <v>133</v>
      </c>
      <c r="C651" s="316"/>
      <c r="D651" s="304">
        <v>4114</v>
      </c>
      <c r="E651" s="193" t="s">
        <v>127</v>
      </c>
      <c r="F651" s="194">
        <v>90800</v>
      </c>
      <c r="G651" s="194">
        <v>85956.13</v>
      </c>
      <c r="H651" s="191">
        <f t="shared" si="12"/>
        <v>94.66534140969164</v>
      </c>
      <c r="I651" s="133"/>
    </row>
    <row r="652" spans="1:9" s="82" customFormat="1" ht="25.5" customHeight="1">
      <c r="A652" s="195"/>
      <c r="B652" s="338">
        <v>133</v>
      </c>
      <c r="C652" s="317"/>
      <c r="D652" s="309">
        <v>4115</v>
      </c>
      <c r="E652" s="196" t="s">
        <v>73</v>
      </c>
      <c r="F652" s="197">
        <v>10800</v>
      </c>
      <c r="G652" s="197">
        <v>10703.97</v>
      </c>
      <c r="H652" s="198">
        <f t="shared" si="12"/>
        <v>99.11083333333333</v>
      </c>
      <c r="I652" s="133"/>
    </row>
    <row r="653" spans="1:9" s="82" customFormat="1" ht="25.5" customHeight="1">
      <c r="A653" s="192"/>
      <c r="B653" s="305"/>
      <c r="C653" s="319">
        <v>412</v>
      </c>
      <c r="D653" s="307"/>
      <c r="E653" s="326" t="s">
        <v>4</v>
      </c>
      <c r="F653" s="203">
        <f>F654+F655</f>
        <v>57000</v>
      </c>
      <c r="G653" s="203">
        <f>G654+G655</f>
        <v>52580.99</v>
      </c>
      <c r="H653" s="187">
        <f t="shared" si="12"/>
        <v>92.24735087719299</v>
      </c>
      <c r="I653" s="133"/>
    </row>
    <row r="654" spans="1:9" s="82" customFormat="1" ht="25.5" customHeight="1">
      <c r="A654" s="192"/>
      <c r="B654" s="335">
        <v>133</v>
      </c>
      <c r="C654" s="316"/>
      <c r="D654" s="304">
        <v>4123</v>
      </c>
      <c r="E654" s="193" t="s">
        <v>82</v>
      </c>
      <c r="F654" s="194">
        <v>56000</v>
      </c>
      <c r="G654" s="194">
        <v>52580.99</v>
      </c>
      <c r="H654" s="191">
        <f t="shared" si="12"/>
        <v>93.894625</v>
      </c>
      <c r="I654" s="133"/>
    </row>
    <row r="655" spans="1:9" s="82" customFormat="1" ht="25.5" customHeight="1">
      <c r="A655" s="195"/>
      <c r="B655" s="338">
        <v>133</v>
      </c>
      <c r="C655" s="317"/>
      <c r="D655" s="309">
        <v>4127</v>
      </c>
      <c r="E655" s="196" t="s">
        <v>84</v>
      </c>
      <c r="F655" s="197">
        <v>1000</v>
      </c>
      <c r="G655" s="197">
        <v>0</v>
      </c>
      <c r="H655" s="198">
        <f t="shared" si="12"/>
        <v>0</v>
      </c>
      <c r="I655" s="133"/>
    </row>
    <row r="656" spans="1:9" s="82" customFormat="1" ht="25.5" customHeight="1">
      <c r="A656" s="192"/>
      <c r="B656" s="339"/>
      <c r="C656" s="319">
        <v>413</v>
      </c>
      <c r="D656" s="305"/>
      <c r="E656" s="326" t="s">
        <v>5</v>
      </c>
      <c r="F656" s="203">
        <f>SUM(F657:F660)</f>
        <v>586000</v>
      </c>
      <c r="G656" s="203">
        <f>SUM(G657:G660)</f>
        <v>498128.20999999996</v>
      </c>
      <c r="H656" s="187">
        <f t="shared" si="12"/>
        <v>85.00481399317405</v>
      </c>
      <c r="I656" s="133"/>
    </row>
    <row r="657" spans="1:9" s="82" customFormat="1" ht="25.5" customHeight="1">
      <c r="A657" s="192"/>
      <c r="B657" s="335">
        <v>133</v>
      </c>
      <c r="C657" s="316"/>
      <c r="D657" s="304">
        <v>4131</v>
      </c>
      <c r="E657" s="193" t="s">
        <v>226</v>
      </c>
      <c r="F657" s="236">
        <v>37500</v>
      </c>
      <c r="G657" s="236">
        <v>33530.32</v>
      </c>
      <c r="H657" s="191">
        <f t="shared" si="12"/>
        <v>89.41418666666667</v>
      </c>
      <c r="I657" s="133"/>
    </row>
    <row r="658" spans="1:9" s="82" customFormat="1" ht="25.5" customHeight="1">
      <c r="A658" s="192"/>
      <c r="B658" s="335">
        <v>133</v>
      </c>
      <c r="C658" s="316"/>
      <c r="D658" s="304">
        <v>4133</v>
      </c>
      <c r="E658" s="193" t="s">
        <v>227</v>
      </c>
      <c r="F658" s="236">
        <v>6500</v>
      </c>
      <c r="G658" s="236">
        <v>6498.65</v>
      </c>
      <c r="H658" s="191">
        <f t="shared" si="12"/>
        <v>99.97923076923077</v>
      </c>
      <c r="I658" s="133"/>
    </row>
    <row r="659" spans="1:9" s="82" customFormat="1" ht="25.5" customHeight="1">
      <c r="A659" s="192"/>
      <c r="B659" s="335">
        <v>435</v>
      </c>
      <c r="C659" s="316"/>
      <c r="D659" s="304">
        <v>4134</v>
      </c>
      <c r="E659" s="193" t="s">
        <v>260</v>
      </c>
      <c r="F659" s="194">
        <v>250000</v>
      </c>
      <c r="G659" s="194">
        <v>243122.91</v>
      </c>
      <c r="H659" s="191">
        <f t="shared" si="12"/>
        <v>97.249164</v>
      </c>
      <c r="I659" s="133"/>
    </row>
    <row r="660" spans="1:9" s="82" customFormat="1" ht="25.5" customHeight="1">
      <c r="A660" s="195"/>
      <c r="B660" s="338">
        <v>434</v>
      </c>
      <c r="C660" s="317"/>
      <c r="D660" s="309">
        <v>4135</v>
      </c>
      <c r="E660" s="196" t="s">
        <v>232</v>
      </c>
      <c r="F660" s="197">
        <v>292000</v>
      </c>
      <c r="G660" s="197">
        <v>214976.33</v>
      </c>
      <c r="H660" s="198">
        <f t="shared" si="12"/>
        <v>73.6220308219178</v>
      </c>
      <c r="I660" s="133"/>
    </row>
    <row r="661" spans="1:9" s="82" customFormat="1" ht="25.5" customHeight="1">
      <c r="A661" s="192"/>
      <c r="B661" s="305"/>
      <c r="C661" s="319">
        <v>414</v>
      </c>
      <c r="D661" s="306"/>
      <c r="E661" s="326" t="s">
        <v>231</v>
      </c>
      <c r="F661" s="203">
        <f>F662+F663+F664</f>
        <v>72500</v>
      </c>
      <c r="G661" s="203">
        <f>G662+G663+G664</f>
        <v>63314</v>
      </c>
      <c r="H661" s="187">
        <f t="shared" si="12"/>
        <v>87.3296551724138</v>
      </c>
      <c r="I661" s="401"/>
    </row>
    <row r="662" spans="1:9" s="82" customFormat="1" ht="25.5" customHeight="1">
      <c r="A662" s="192"/>
      <c r="B662" s="335">
        <v>133</v>
      </c>
      <c r="C662" s="316"/>
      <c r="D662" s="304">
        <v>4141</v>
      </c>
      <c r="E662" s="193" t="s">
        <v>233</v>
      </c>
      <c r="F662" s="194">
        <v>2000</v>
      </c>
      <c r="G662" s="194">
        <v>1466.5</v>
      </c>
      <c r="H662" s="191">
        <f t="shared" si="12"/>
        <v>73.32499999999999</v>
      </c>
      <c r="I662" s="133"/>
    </row>
    <row r="663" spans="1:9" s="82" customFormat="1" ht="25.5" customHeight="1">
      <c r="A663" s="192"/>
      <c r="B663" s="335">
        <v>133</v>
      </c>
      <c r="C663" s="316"/>
      <c r="D663" s="304">
        <v>4143</v>
      </c>
      <c r="E663" s="193" t="s">
        <v>229</v>
      </c>
      <c r="F663" s="194">
        <v>25500</v>
      </c>
      <c r="G663" s="194">
        <v>25185.22</v>
      </c>
      <c r="H663" s="191">
        <f t="shared" si="12"/>
        <v>98.76556862745099</v>
      </c>
      <c r="I663" s="136"/>
    </row>
    <row r="664" spans="1:9" s="82" customFormat="1" ht="25.5" customHeight="1">
      <c r="A664" s="195"/>
      <c r="B664" s="338">
        <v>133</v>
      </c>
      <c r="C664" s="317"/>
      <c r="D664" s="309">
        <v>4149</v>
      </c>
      <c r="E664" s="196" t="s">
        <v>230</v>
      </c>
      <c r="F664" s="228">
        <v>45000</v>
      </c>
      <c r="G664" s="228">
        <v>36662.28</v>
      </c>
      <c r="H664" s="198">
        <f t="shared" si="12"/>
        <v>81.47173333333333</v>
      </c>
      <c r="I664" s="133"/>
    </row>
    <row r="665" spans="1:9" s="82" customFormat="1" ht="25.5" customHeight="1">
      <c r="A665" s="192"/>
      <c r="B665" s="305"/>
      <c r="C665" s="319">
        <v>415</v>
      </c>
      <c r="D665" s="305"/>
      <c r="E665" s="326" t="s">
        <v>134</v>
      </c>
      <c r="F665" s="203">
        <f>F666+F667</f>
        <v>245000</v>
      </c>
      <c r="G665" s="203">
        <f>G666+G667</f>
        <v>242921.77000000002</v>
      </c>
      <c r="H665" s="187">
        <f t="shared" si="12"/>
        <v>99.15174285714286</v>
      </c>
      <c r="I665" s="133"/>
    </row>
    <row r="666" spans="1:9" s="82" customFormat="1" ht="25.5" customHeight="1">
      <c r="A666" s="192"/>
      <c r="B666" s="335">
        <v>411</v>
      </c>
      <c r="C666" s="319"/>
      <c r="D666" s="304">
        <v>4152</v>
      </c>
      <c r="E666" s="201" t="s">
        <v>222</v>
      </c>
      <c r="F666" s="194">
        <v>145000</v>
      </c>
      <c r="G666" s="194">
        <v>144807.56</v>
      </c>
      <c r="H666" s="191">
        <f t="shared" si="12"/>
        <v>99.86728275862069</v>
      </c>
      <c r="I666" s="133"/>
    </row>
    <row r="667" spans="1:9" s="82" customFormat="1" ht="25.5" customHeight="1">
      <c r="A667" s="195"/>
      <c r="B667" s="338">
        <v>411</v>
      </c>
      <c r="C667" s="356"/>
      <c r="D667" s="309">
        <v>4154</v>
      </c>
      <c r="E667" s="202" t="s">
        <v>182</v>
      </c>
      <c r="F667" s="197">
        <v>100000</v>
      </c>
      <c r="G667" s="197">
        <v>98114.21</v>
      </c>
      <c r="H667" s="198">
        <f t="shared" si="12"/>
        <v>98.11421</v>
      </c>
      <c r="I667" s="133"/>
    </row>
    <row r="668" spans="1:9" s="82" customFormat="1" ht="25.5" customHeight="1">
      <c r="A668" s="192"/>
      <c r="B668" s="306"/>
      <c r="C668" s="319">
        <v>419</v>
      </c>
      <c r="D668" s="307"/>
      <c r="E668" s="326" t="s">
        <v>138</v>
      </c>
      <c r="F668" s="203">
        <f>F670+F669</f>
        <v>90000</v>
      </c>
      <c r="G668" s="203">
        <f>G670+G669</f>
        <v>55585.61</v>
      </c>
      <c r="H668" s="187">
        <f t="shared" si="12"/>
        <v>61.761788888888894</v>
      </c>
      <c r="I668" s="133"/>
    </row>
    <row r="669" spans="1:9" s="82" customFormat="1" ht="25.5" customHeight="1">
      <c r="A669" s="192"/>
      <c r="B669" s="335">
        <v>411</v>
      </c>
      <c r="C669" s="319"/>
      <c r="D669" s="304">
        <v>4194</v>
      </c>
      <c r="E669" s="301" t="s">
        <v>237</v>
      </c>
      <c r="F669" s="194">
        <v>25000</v>
      </c>
      <c r="G669" s="194">
        <v>4914</v>
      </c>
      <c r="H669" s="191">
        <f t="shared" si="12"/>
        <v>19.656000000000002</v>
      </c>
      <c r="I669" s="133"/>
    </row>
    <row r="670" spans="1:9" s="82" customFormat="1" ht="42" customHeight="1" thickBot="1">
      <c r="A670" s="192"/>
      <c r="B670" s="336">
        <v>411</v>
      </c>
      <c r="C670" s="316"/>
      <c r="D670" s="313">
        <v>4196</v>
      </c>
      <c r="E670" s="348" t="s">
        <v>238</v>
      </c>
      <c r="F670" s="314">
        <v>65000</v>
      </c>
      <c r="G670" s="314">
        <v>50671.61</v>
      </c>
      <c r="H670" s="231">
        <f t="shared" si="12"/>
        <v>77.95632307692307</v>
      </c>
      <c r="I670" s="133"/>
    </row>
    <row r="671" spans="1:9" s="82" customFormat="1" ht="25.5" customHeight="1" thickBot="1">
      <c r="A671" s="446" t="s">
        <v>48</v>
      </c>
      <c r="B671" s="447"/>
      <c r="C671" s="447"/>
      <c r="D671" s="447"/>
      <c r="E671" s="447"/>
      <c r="F671" s="237">
        <f>F668+F665+F661+F653+F647+F656</f>
        <v>1949100</v>
      </c>
      <c r="G671" s="237">
        <f>G668+G665+G661+G653+G647+G656</f>
        <v>1788894.6099999999</v>
      </c>
      <c r="H671" s="315">
        <f t="shared" si="12"/>
        <v>91.78054537991893</v>
      </c>
      <c r="I671" s="133"/>
    </row>
    <row r="672" spans="1:9" s="82" customFormat="1" ht="25.5" customHeight="1" thickBot="1">
      <c r="A672" s="388">
        <v>23</v>
      </c>
      <c r="B672" s="448" t="s">
        <v>105</v>
      </c>
      <c r="C672" s="449"/>
      <c r="D672" s="449"/>
      <c r="E672" s="449"/>
      <c r="F672" s="449"/>
      <c r="G672" s="395"/>
      <c r="H672" s="308"/>
      <c r="I672" s="133"/>
    </row>
    <row r="673" spans="1:9" s="82" customFormat="1" ht="25.5" customHeight="1">
      <c r="A673" s="192"/>
      <c r="B673" s="305"/>
      <c r="C673" s="319">
        <v>411</v>
      </c>
      <c r="D673" s="307"/>
      <c r="E673" s="326" t="s">
        <v>0</v>
      </c>
      <c r="F673" s="203">
        <f>F674+F675+F676+F677+F678</f>
        <v>348500</v>
      </c>
      <c r="G673" s="203">
        <f>G674+G675+G676+G677+G678</f>
        <v>289036.07</v>
      </c>
      <c r="H673" s="187">
        <f t="shared" si="12"/>
        <v>82.9371793400287</v>
      </c>
      <c r="I673" s="133"/>
    </row>
    <row r="674" spans="1:9" s="82" customFormat="1" ht="25.5" customHeight="1">
      <c r="A674" s="192"/>
      <c r="B674" s="335">
        <v>133</v>
      </c>
      <c r="C674" s="316"/>
      <c r="D674" s="304">
        <v>4111</v>
      </c>
      <c r="E674" s="193" t="s">
        <v>91</v>
      </c>
      <c r="F674" s="194">
        <v>210000</v>
      </c>
      <c r="G674" s="194">
        <v>169312.76</v>
      </c>
      <c r="H674" s="191">
        <f t="shared" si="12"/>
        <v>80.62512380952381</v>
      </c>
      <c r="I674" s="133"/>
    </row>
    <row r="675" spans="1:9" s="82" customFormat="1" ht="25.5" customHeight="1">
      <c r="A675" s="192"/>
      <c r="B675" s="335">
        <v>133</v>
      </c>
      <c r="C675" s="316"/>
      <c r="D675" s="304">
        <v>4112</v>
      </c>
      <c r="E675" s="193" t="s">
        <v>80</v>
      </c>
      <c r="F675" s="194">
        <v>23000</v>
      </c>
      <c r="G675" s="194">
        <v>22826.26</v>
      </c>
      <c r="H675" s="191">
        <f t="shared" si="12"/>
        <v>99.24460869565218</v>
      </c>
      <c r="I675" s="133"/>
    </row>
    <row r="676" spans="1:9" s="82" customFormat="1" ht="25.5" customHeight="1">
      <c r="A676" s="192"/>
      <c r="B676" s="335">
        <v>133</v>
      </c>
      <c r="C676" s="316"/>
      <c r="D676" s="304">
        <v>4113</v>
      </c>
      <c r="E676" s="193" t="s">
        <v>126</v>
      </c>
      <c r="F676" s="194">
        <v>75200</v>
      </c>
      <c r="G676" s="194">
        <v>64205.38</v>
      </c>
      <c r="H676" s="191">
        <f t="shared" si="12"/>
        <v>85.37949468085107</v>
      </c>
      <c r="I676" s="133"/>
    </row>
    <row r="677" spans="1:9" s="82" customFormat="1" ht="25.5" customHeight="1">
      <c r="A677" s="192"/>
      <c r="B677" s="335">
        <v>133</v>
      </c>
      <c r="C677" s="316"/>
      <c r="D677" s="304">
        <v>4114</v>
      </c>
      <c r="E677" s="193" t="s">
        <v>127</v>
      </c>
      <c r="F677" s="194">
        <v>35500</v>
      </c>
      <c r="G677" s="194">
        <v>28743.1</v>
      </c>
      <c r="H677" s="191">
        <f t="shared" si="12"/>
        <v>80.96647887323944</v>
      </c>
      <c r="I677" s="133"/>
    </row>
    <row r="678" spans="1:9" s="82" customFormat="1" ht="25.5" customHeight="1">
      <c r="A678" s="195"/>
      <c r="B678" s="338">
        <v>133</v>
      </c>
      <c r="C678" s="317"/>
      <c r="D678" s="309">
        <v>4115</v>
      </c>
      <c r="E678" s="196" t="s">
        <v>73</v>
      </c>
      <c r="F678" s="197">
        <v>4800</v>
      </c>
      <c r="G678" s="197">
        <v>3948.57</v>
      </c>
      <c r="H678" s="198">
        <f t="shared" si="12"/>
        <v>82.261875</v>
      </c>
      <c r="I678" s="133"/>
    </row>
    <row r="679" spans="1:9" s="82" customFormat="1" ht="25.5" customHeight="1">
      <c r="A679" s="192"/>
      <c r="B679" s="305"/>
      <c r="C679" s="319">
        <v>412</v>
      </c>
      <c r="D679" s="307"/>
      <c r="E679" s="326" t="s">
        <v>4</v>
      </c>
      <c r="F679" s="203">
        <f>F680+F681</f>
        <v>16000</v>
      </c>
      <c r="G679" s="203">
        <f>G680+G681</f>
        <v>12936.91</v>
      </c>
      <c r="H679" s="187">
        <f t="shared" si="12"/>
        <v>80.8556875</v>
      </c>
      <c r="I679" s="133"/>
    </row>
    <row r="680" spans="1:9" s="82" customFormat="1" ht="25.5" customHeight="1">
      <c r="A680" s="192"/>
      <c r="B680" s="335">
        <v>133</v>
      </c>
      <c r="C680" s="316"/>
      <c r="D680" s="304">
        <v>4123</v>
      </c>
      <c r="E680" s="193" t="s">
        <v>82</v>
      </c>
      <c r="F680" s="194">
        <v>15000</v>
      </c>
      <c r="G680" s="194">
        <v>12936.91</v>
      </c>
      <c r="H680" s="191">
        <f t="shared" si="12"/>
        <v>86.24606666666666</v>
      </c>
      <c r="I680" s="133"/>
    </row>
    <row r="681" spans="1:9" s="82" customFormat="1" ht="25.5" customHeight="1">
      <c r="A681" s="195"/>
      <c r="B681" s="338">
        <v>133</v>
      </c>
      <c r="C681" s="317"/>
      <c r="D681" s="309">
        <v>4127</v>
      </c>
      <c r="E681" s="196" t="s">
        <v>84</v>
      </c>
      <c r="F681" s="197">
        <v>1000</v>
      </c>
      <c r="G681" s="197">
        <v>0</v>
      </c>
      <c r="H681" s="198">
        <f t="shared" si="12"/>
        <v>0</v>
      </c>
      <c r="I681" s="133"/>
    </row>
    <row r="682" spans="1:9" s="82" customFormat="1" ht="25.5" customHeight="1">
      <c r="A682" s="192"/>
      <c r="B682" s="339"/>
      <c r="C682" s="319">
        <v>413</v>
      </c>
      <c r="D682" s="305"/>
      <c r="E682" s="326" t="s">
        <v>5</v>
      </c>
      <c r="F682" s="203">
        <f>SUM(F683:F684)</f>
        <v>4000</v>
      </c>
      <c r="G682" s="203">
        <f>SUM(G683:G684)</f>
        <v>3481.48</v>
      </c>
      <c r="H682" s="187">
        <f t="shared" si="12"/>
        <v>87.03699999999999</v>
      </c>
      <c r="I682" s="136"/>
    </row>
    <row r="683" spans="1:9" s="82" customFormat="1" ht="25.5" customHeight="1">
      <c r="A683" s="192"/>
      <c r="B683" s="335">
        <v>133</v>
      </c>
      <c r="C683" s="316"/>
      <c r="D683" s="304">
        <v>4131</v>
      </c>
      <c r="E683" s="193" t="s">
        <v>226</v>
      </c>
      <c r="F683" s="194">
        <v>3200</v>
      </c>
      <c r="G683" s="194">
        <v>2891.48</v>
      </c>
      <c r="H683" s="191">
        <f t="shared" si="12"/>
        <v>90.35875</v>
      </c>
      <c r="I683" s="136"/>
    </row>
    <row r="684" spans="1:9" s="82" customFormat="1" ht="25.5" customHeight="1">
      <c r="A684" s="195"/>
      <c r="B684" s="338">
        <v>133</v>
      </c>
      <c r="C684" s="317"/>
      <c r="D684" s="309">
        <v>4133</v>
      </c>
      <c r="E684" s="196" t="s">
        <v>227</v>
      </c>
      <c r="F684" s="197">
        <v>800</v>
      </c>
      <c r="G684" s="197">
        <v>590</v>
      </c>
      <c r="H684" s="198">
        <f t="shared" si="12"/>
        <v>73.75</v>
      </c>
      <c r="I684" s="136"/>
    </row>
    <row r="685" spans="1:9" s="82" customFormat="1" ht="25.5" customHeight="1">
      <c r="A685" s="192"/>
      <c r="B685" s="305"/>
      <c r="C685" s="319">
        <v>414</v>
      </c>
      <c r="D685" s="306"/>
      <c r="E685" s="326" t="s">
        <v>231</v>
      </c>
      <c r="F685" s="203">
        <f>F686+F687+F688+F689</f>
        <v>95000</v>
      </c>
      <c r="G685" s="203">
        <f>G686+G687+G688+G689</f>
        <v>56927.58</v>
      </c>
      <c r="H685" s="187">
        <f t="shared" si="12"/>
        <v>59.923768421052635</v>
      </c>
      <c r="I685" s="133"/>
    </row>
    <row r="686" spans="1:9" s="82" customFormat="1" ht="25.5" customHeight="1">
      <c r="A686" s="192"/>
      <c r="B686" s="335">
        <v>133</v>
      </c>
      <c r="C686" s="316"/>
      <c r="D686" s="304">
        <v>4141</v>
      </c>
      <c r="E686" s="193" t="s">
        <v>228</v>
      </c>
      <c r="F686" s="194">
        <v>1000</v>
      </c>
      <c r="G686" s="194">
        <v>36</v>
      </c>
      <c r="H686" s="191">
        <f t="shared" si="12"/>
        <v>3.5999999999999996</v>
      </c>
      <c r="I686" s="136"/>
    </row>
    <row r="687" spans="1:9" s="82" customFormat="1" ht="25.5" customHeight="1">
      <c r="A687" s="192"/>
      <c r="B687" s="335">
        <v>133</v>
      </c>
      <c r="C687" s="316"/>
      <c r="D687" s="304">
        <v>4143</v>
      </c>
      <c r="E687" s="193" t="s">
        <v>239</v>
      </c>
      <c r="F687" s="194">
        <v>3000</v>
      </c>
      <c r="G687" s="194">
        <v>2486.49</v>
      </c>
      <c r="H687" s="191">
        <f t="shared" si="12"/>
        <v>82.883</v>
      </c>
      <c r="I687" s="136"/>
    </row>
    <row r="688" spans="1:9" s="82" customFormat="1" ht="25.5" customHeight="1">
      <c r="A688" s="192"/>
      <c r="B688" s="335">
        <v>133</v>
      </c>
      <c r="C688" s="316"/>
      <c r="D688" s="304">
        <v>4146</v>
      </c>
      <c r="E688" s="193" t="s">
        <v>240</v>
      </c>
      <c r="F688" s="194">
        <v>78000</v>
      </c>
      <c r="G688" s="194">
        <v>51367.97</v>
      </c>
      <c r="H688" s="191">
        <f t="shared" si="12"/>
        <v>65.85637179487179</v>
      </c>
      <c r="I688" s="136"/>
    </row>
    <row r="689" spans="1:9" s="82" customFormat="1" ht="25.5" customHeight="1">
      <c r="A689" s="195"/>
      <c r="B689" s="338">
        <v>133</v>
      </c>
      <c r="C689" s="317"/>
      <c r="D689" s="309">
        <v>4149</v>
      </c>
      <c r="E689" s="196" t="s">
        <v>230</v>
      </c>
      <c r="F689" s="197">
        <v>13000</v>
      </c>
      <c r="G689" s="197">
        <v>3037.12</v>
      </c>
      <c r="H689" s="198">
        <f t="shared" si="12"/>
        <v>23.362461538461538</v>
      </c>
      <c r="I689" s="136"/>
    </row>
    <row r="690" spans="1:9" s="82" customFormat="1" ht="25.5" customHeight="1">
      <c r="A690" s="192"/>
      <c r="B690" s="305"/>
      <c r="C690" s="319">
        <v>441</v>
      </c>
      <c r="D690" s="306"/>
      <c r="E690" s="371" t="s">
        <v>88</v>
      </c>
      <c r="F690" s="203">
        <f>F691</f>
        <v>1500</v>
      </c>
      <c r="G690" s="203">
        <f>G691</f>
        <v>1335.61</v>
      </c>
      <c r="H690" s="187">
        <f t="shared" si="12"/>
        <v>89.04066666666665</v>
      </c>
      <c r="I690" s="133"/>
    </row>
    <row r="691" spans="1:9" s="82" customFormat="1" ht="25.5" customHeight="1" thickBot="1">
      <c r="A691" s="424"/>
      <c r="B691" s="336">
        <v>111</v>
      </c>
      <c r="C691" s="425"/>
      <c r="D691" s="313">
        <v>4415</v>
      </c>
      <c r="E691" s="229" t="s">
        <v>223</v>
      </c>
      <c r="F691" s="230">
        <v>1500</v>
      </c>
      <c r="G691" s="230">
        <v>1335.61</v>
      </c>
      <c r="H691" s="231">
        <f t="shared" si="12"/>
        <v>89.04066666666665</v>
      </c>
      <c r="I691" s="133"/>
    </row>
    <row r="692" spans="1:9" s="82" customFormat="1" ht="25.5" customHeight="1" thickBot="1">
      <c r="A692" s="446" t="s">
        <v>209</v>
      </c>
      <c r="B692" s="447"/>
      <c r="C692" s="447"/>
      <c r="D692" s="447"/>
      <c r="E692" s="447"/>
      <c r="F692" s="237">
        <f>F685+F679+F673+F690+F682</f>
        <v>465000</v>
      </c>
      <c r="G692" s="237">
        <f>G685+G679+G673+G690+G682</f>
        <v>363717.64999999997</v>
      </c>
      <c r="H692" s="315">
        <f t="shared" si="12"/>
        <v>78.21884946236558</v>
      </c>
      <c r="I692" s="401"/>
    </row>
    <row r="693" spans="1:9" s="82" customFormat="1" ht="9.75" customHeight="1">
      <c r="A693" s="396"/>
      <c r="B693" s="285"/>
      <c r="C693" s="285"/>
      <c r="D693" s="285"/>
      <c r="E693" s="285"/>
      <c r="F693" s="282"/>
      <c r="G693" s="282"/>
      <c r="H693" s="286"/>
      <c r="I693" s="136"/>
    </row>
    <row r="694" spans="1:9" s="82" customFormat="1" ht="12" customHeight="1" thickBot="1">
      <c r="A694" s="396"/>
      <c r="B694" s="285"/>
      <c r="C694" s="285"/>
      <c r="D694" s="285"/>
      <c r="E694" s="285"/>
      <c r="F694" s="282"/>
      <c r="G694" s="282"/>
      <c r="H694" s="284"/>
      <c r="I694" s="136"/>
    </row>
    <row r="695" spans="1:9" s="82" customFormat="1" ht="15.75" customHeight="1" hidden="1" thickBot="1">
      <c r="A695" s="402"/>
      <c r="B695" s="288"/>
      <c r="C695" s="288"/>
      <c r="D695" s="288"/>
      <c r="E695" s="288"/>
      <c r="F695" s="290"/>
      <c r="G695" s="290"/>
      <c r="H695" s="281" t="e">
        <f t="shared" si="12"/>
        <v>#DIV/0!</v>
      </c>
      <c r="I695" s="136"/>
    </row>
    <row r="696" spans="1:9" s="293" customFormat="1" ht="17.25" customHeight="1">
      <c r="A696" s="297" t="s">
        <v>60</v>
      </c>
      <c r="B696" s="291" t="s">
        <v>62</v>
      </c>
      <c r="C696" s="291" t="s">
        <v>28</v>
      </c>
      <c r="D696" s="291" t="s">
        <v>28</v>
      </c>
      <c r="E696" s="291" t="s">
        <v>59</v>
      </c>
      <c r="F696" s="291" t="s">
        <v>64</v>
      </c>
      <c r="G696" s="291" t="s">
        <v>264</v>
      </c>
      <c r="H696" s="444" t="s">
        <v>263</v>
      </c>
      <c r="I696" s="292"/>
    </row>
    <row r="697" spans="1:9" s="293" customFormat="1" ht="15" customHeight="1" thickBot="1">
      <c r="A697" s="302" t="s">
        <v>61</v>
      </c>
      <c r="B697" s="294" t="s">
        <v>61</v>
      </c>
      <c r="C697" s="294" t="s">
        <v>61</v>
      </c>
      <c r="D697" s="294" t="s">
        <v>61</v>
      </c>
      <c r="E697" s="303"/>
      <c r="F697" s="294">
        <v>2013</v>
      </c>
      <c r="G697" s="294">
        <v>2013</v>
      </c>
      <c r="H697" s="445"/>
      <c r="I697" s="292"/>
    </row>
    <row r="698" spans="1:9" s="82" customFormat="1" ht="28.5" customHeight="1" thickBot="1">
      <c r="A698" s="388">
        <v>24</v>
      </c>
      <c r="B698" s="448" t="s">
        <v>106</v>
      </c>
      <c r="C698" s="449"/>
      <c r="D698" s="449"/>
      <c r="E698" s="449"/>
      <c r="F698" s="449"/>
      <c r="G698" s="395"/>
      <c r="H698" s="308"/>
      <c r="I698" s="133"/>
    </row>
    <row r="699" spans="1:9" s="82" customFormat="1" ht="28.5" customHeight="1">
      <c r="A699" s="192"/>
      <c r="B699" s="305"/>
      <c r="C699" s="319">
        <v>411</v>
      </c>
      <c r="D699" s="307"/>
      <c r="E699" s="326" t="s">
        <v>0</v>
      </c>
      <c r="F699" s="203">
        <f>F700+F701+F702+F703+F704</f>
        <v>202000</v>
      </c>
      <c r="G699" s="203">
        <f>G700+G701+G702+G703+G704</f>
        <v>200146.23</v>
      </c>
      <c r="H699" s="187">
        <f t="shared" si="12"/>
        <v>99.08229207920792</v>
      </c>
      <c r="I699" s="133"/>
    </row>
    <row r="700" spans="1:9" s="82" customFormat="1" ht="28.5" customHeight="1">
      <c r="A700" s="192"/>
      <c r="B700" s="335">
        <v>133</v>
      </c>
      <c r="C700" s="316"/>
      <c r="D700" s="304">
        <v>4111</v>
      </c>
      <c r="E700" s="193" t="s">
        <v>91</v>
      </c>
      <c r="F700" s="194">
        <v>118000</v>
      </c>
      <c r="G700" s="194">
        <v>117555.3</v>
      </c>
      <c r="H700" s="191">
        <f t="shared" si="12"/>
        <v>99.62313559322034</v>
      </c>
      <c r="I700" s="133"/>
    </row>
    <row r="701" spans="1:9" s="82" customFormat="1" ht="28.5" customHeight="1">
      <c r="A701" s="192"/>
      <c r="B701" s="335">
        <v>133</v>
      </c>
      <c r="C701" s="316"/>
      <c r="D701" s="304">
        <v>4112</v>
      </c>
      <c r="E701" s="193" t="s">
        <v>80</v>
      </c>
      <c r="F701" s="194">
        <v>16500</v>
      </c>
      <c r="G701" s="194">
        <v>16328.31</v>
      </c>
      <c r="H701" s="191">
        <f t="shared" si="12"/>
        <v>98.95945454545453</v>
      </c>
      <c r="I701" s="133"/>
    </row>
    <row r="702" spans="1:9" s="82" customFormat="1" ht="28.5" customHeight="1">
      <c r="A702" s="192"/>
      <c r="B702" s="335">
        <v>133</v>
      </c>
      <c r="C702" s="316"/>
      <c r="D702" s="304">
        <v>4113</v>
      </c>
      <c r="E702" s="193" t="s">
        <v>126</v>
      </c>
      <c r="F702" s="194">
        <v>43500</v>
      </c>
      <c r="G702" s="194">
        <v>42505.99</v>
      </c>
      <c r="H702" s="191">
        <f t="shared" si="12"/>
        <v>97.71491954022989</v>
      </c>
      <c r="I702" s="133"/>
    </row>
    <row r="703" spans="1:9" s="82" customFormat="1" ht="28.5" customHeight="1">
      <c r="A703" s="192"/>
      <c r="B703" s="335">
        <v>133</v>
      </c>
      <c r="C703" s="316"/>
      <c r="D703" s="304">
        <v>4114</v>
      </c>
      <c r="E703" s="193" t="s">
        <v>127</v>
      </c>
      <c r="F703" s="194">
        <v>21000</v>
      </c>
      <c r="G703" s="194">
        <v>21010.74</v>
      </c>
      <c r="H703" s="191">
        <f t="shared" si="12"/>
        <v>100.05114285714288</v>
      </c>
      <c r="I703" s="133"/>
    </row>
    <row r="704" spans="1:9" s="82" customFormat="1" ht="28.5" customHeight="1">
      <c r="A704" s="195"/>
      <c r="B704" s="338">
        <v>133</v>
      </c>
      <c r="C704" s="317"/>
      <c r="D704" s="309">
        <v>4115</v>
      </c>
      <c r="E704" s="196" t="s">
        <v>73</v>
      </c>
      <c r="F704" s="197">
        <v>3000</v>
      </c>
      <c r="G704" s="197">
        <v>2745.89</v>
      </c>
      <c r="H704" s="198">
        <f t="shared" si="12"/>
        <v>91.52966666666667</v>
      </c>
      <c r="I704" s="133"/>
    </row>
    <row r="705" spans="1:9" s="82" customFormat="1" ht="24" customHeight="1">
      <c r="A705" s="192"/>
      <c r="B705" s="305"/>
      <c r="C705" s="319">
        <v>412</v>
      </c>
      <c r="D705" s="307"/>
      <c r="E705" s="326" t="s">
        <v>4</v>
      </c>
      <c r="F705" s="203">
        <f>F706+F707</f>
        <v>10000</v>
      </c>
      <c r="G705" s="203">
        <f>G706+G707</f>
        <v>8275.65</v>
      </c>
      <c r="H705" s="187">
        <f t="shared" si="12"/>
        <v>82.7565</v>
      </c>
      <c r="I705" s="133"/>
    </row>
    <row r="706" spans="1:9" s="82" customFormat="1" ht="28.5" customHeight="1">
      <c r="A706" s="192"/>
      <c r="B706" s="335">
        <v>133</v>
      </c>
      <c r="C706" s="316"/>
      <c r="D706" s="304">
        <v>4123</v>
      </c>
      <c r="E706" s="193" t="s">
        <v>82</v>
      </c>
      <c r="F706" s="194">
        <v>9000</v>
      </c>
      <c r="G706" s="194">
        <v>8275.65</v>
      </c>
      <c r="H706" s="191">
        <f t="shared" si="12"/>
        <v>91.95166666666667</v>
      </c>
      <c r="I706" s="133"/>
    </row>
    <row r="707" spans="1:9" s="82" customFormat="1" ht="28.5" customHeight="1">
      <c r="A707" s="195" t="s">
        <v>58</v>
      </c>
      <c r="B707" s="338">
        <v>133</v>
      </c>
      <c r="C707" s="317"/>
      <c r="D707" s="309">
        <v>4127</v>
      </c>
      <c r="E707" s="196" t="s">
        <v>84</v>
      </c>
      <c r="F707" s="197">
        <v>1000</v>
      </c>
      <c r="G707" s="197">
        <v>0</v>
      </c>
      <c r="H707" s="198">
        <f t="shared" si="12"/>
        <v>0</v>
      </c>
      <c r="I707" s="133"/>
    </row>
    <row r="708" spans="1:9" s="82" customFormat="1" ht="24.75" customHeight="1">
      <c r="A708" s="192"/>
      <c r="B708" s="339"/>
      <c r="C708" s="319">
        <v>413</v>
      </c>
      <c r="D708" s="305"/>
      <c r="E708" s="326" t="s">
        <v>5</v>
      </c>
      <c r="F708" s="203">
        <f>SUM(F709:F710)</f>
        <v>43000</v>
      </c>
      <c r="G708" s="203">
        <f>SUM(G709:G710)</f>
        <v>15893.24</v>
      </c>
      <c r="H708" s="187">
        <f t="shared" si="12"/>
        <v>36.96102325581395</v>
      </c>
      <c r="I708" s="133"/>
    </row>
    <row r="709" spans="1:9" s="82" customFormat="1" ht="28.5" customHeight="1">
      <c r="A709" s="192"/>
      <c r="B709" s="335">
        <v>133</v>
      </c>
      <c r="C709" s="316"/>
      <c r="D709" s="304">
        <v>4131</v>
      </c>
      <c r="E709" s="193" t="s">
        <v>226</v>
      </c>
      <c r="F709" s="194">
        <v>2000</v>
      </c>
      <c r="G709" s="194">
        <v>1449.41</v>
      </c>
      <c r="H709" s="191">
        <f t="shared" si="12"/>
        <v>72.4705</v>
      </c>
      <c r="I709" s="133"/>
    </row>
    <row r="710" spans="1:9" s="82" customFormat="1" ht="28.5" customHeight="1">
      <c r="A710" s="195"/>
      <c r="B710" s="338">
        <v>133</v>
      </c>
      <c r="C710" s="317"/>
      <c r="D710" s="309">
        <v>4133</v>
      </c>
      <c r="E710" s="196" t="s">
        <v>227</v>
      </c>
      <c r="F710" s="197">
        <v>41000</v>
      </c>
      <c r="G710" s="197">
        <v>14443.83</v>
      </c>
      <c r="H710" s="198">
        <f t="shared" si="12"/>
        <v>35.228853658536586</v>
      </c>
      <c r="I710" s="133"/>
    </row>
    <row r="711" spans="1:9" s="82" customFormat="1" ht="25.5" customHeight="1">
      <c r="A711" s="192"/>
      <c r="B711" s="339"/>
      <c r="C711" s="319">
        <v>414</v>
      </c>
      <c r="D711" s="306"/>
      <c r="E711" s="326" t="s">
        <v>231</v>
      </c>
      <c r="F711" s="203">
        <f>F712+F713+F714+F715</f>
        <v>38000</v>
      </c>
      <c r="G711" s="203">
        <f>G712+G713+G714+G715</f>
        <v>25131.06</v>
      </c>
      <c r="H711" s="187">
        <f t="shared" si="12"/>
        <v>66.13436842105264</v>
      </c>
      <c r="I711" s="133"/>
    </row>
    <row r="712" spans="1:9" s="82" customFormat="1" ht="28.5" customHeight="1">
      <c r="A712" s="192"/>
      <c r="B712" s="335">
        <v>133</v>
      </c>
      <c r="C712" s="316"/>
      <c r="D712" s="304">
        <v>4141</v>
      </c>
      <c r="E712" s="193" t="s">
        <v>228</v>
      </c>
      <c r="F712" s="194">
        <v>1000</v>
      </c>
      <c r="G712" s="194">
        <v>30</v>
      </c>
      <c r="H712" s="191">
        <f t="shared" si="12"/>
        <v>3</v>
      </c>
      <c r="I712" s="133"/>
    </row>
    <row r="713" spans="1:9" s="82" customFormat="1" ht="28.5" customHeight="1">
      <c r="A713" s="192"/>
      <c r="B713" s="335">
        <v>133</v>
      </c>
      <c r="C713" s="316"/>
      <c r="D713" s="304">
        <v>4143</v>
      </c>
      <c r="E713" s="193" t="s">
        <v>239</v>
      </c>
      <c r="F713" s="194">
        <v>14000</v>
      </c>
      <c r="G713" s="194">
        <v>13094.94</v>
      </c>
      <c r="H713" s="191">
        <f t="shared" si="12"/>
        <v>93.53528571428572</v>
      </c>
      <c r="I713" s="133"/>
    </row>
    <row r="714" spans="1:9" s="82" customFormat="1" ht="28.5" customHeight="1">
      <c r="A714" s="192"/>
      <c r="B714" s="335">
        <v>133</v>
      </c>
      <c r="C714" s="316"/>
      <c r="D714" s="304">
        <v>4148</v>
      </c>
      <c r="E714" s="193" t="s">
        <v>241</v>
      </c>
      <c r="F714" s="194">
        <v>3000</v>
      </c>
      <c r="G714" s="194">
        <v>2307</v>
      </c>
      <c r="H714" s="191">
        <f aca="true" t="shared" si="13" ref="H714:H775">G714/F714*100</f>
        <v>76.9</v>
      </c>
      <c r="I714" s="133"/>
    </row>
    <row r="715" spans="1:9" s="82" customFormat="1" ht="28.5" customHeight="1">
      <c r="A715" s="195"/>
      <c r="B715" s="338">
        <v>133</v>
      </c>
      <c r="C715" s="317"/>
      <c r="D715" s="309">
        <v>4149</v>
      </c>
      <c r="E715" s="196" t="s">
        <v>230</v>
      </c>
      <c r="F715" s="228">
        <v>20000</v>
      </c>
      <c r="G715" s="228">
        <v>9699.12</v>
      </c>
      <c r="H715" s="198">
        <f t="shared" si="13"/>
        <v>48.4956</v>
      </c>
      <c r="I715" s="133"/>
    </row>
    <row r="716" spans="1:9" s="82" customFormat="1" ht="26.25" customHeight="1">
      <c r="A716" s="192"/>
      <c r="B716" s="339"/>
      <c r="C716" s="319">
        <v>415</v>
      </c>
      <c r="D716" s="305"/>
      <c r="E716" s="326" t="s">
        <v>242</v>
      </c>
      <c r="F716" s="227">
        <f>SUM(F717)</f>
        <v>25200</v>
      </c>
      <c r="G716" s="227">
        <f>SUM(G717)</f>
        <v>24036.02</v>
      </c>
      <c r="H716" s="187">
        <f t="shared" si="13"/>
        <v>95.38103174603175</v>
      </c>
      <c r="I716" s="133"/>
    </row>
    <row r="717" spans="1:9" s="82" customFormat="1" ht="28.5" customHeight="1">
      <c r="A717" s="195"/>
      <c r="B717" s="338">
        <v>411</v>
      </c>
      <c r="C717" s="317"/>
      <c r="D717" s="309">
        <v>4153</v>
      </c>
      <c r="E717" s="280" t="s">
        <v>220</v>
      </c>
      <c r="F717" s="228">
        <v>25200</v>
      </c>
      <c r="G717" s="228">
        <v>24036.02</v>
      </c>
      <c r="H717" s="198">
        <f t="shared" si="13"/>
        <v>95.38103174603175</v>
      </c>
      <c r="I717" s="133"/>
    </row>
    <row r="718" spans="1:9" s="82" customFormat="1" ht="22.5" customHeight="1">
      <c r="A718" s="192"/>
      <c r="B718" s="339"/>
      <c r="C718" s="319">
        <v>419</v>
      </c>
      <c r="D718" s="305"/>
      <c r="E718" s="326" t="s">
        <v>138</v>
      </c>
      <c r="F718" s="227">
        <f>SUM(F719)</f>
        <v>98400</v>
      </c>
      <c r="G718" s="227">
        <f>SUM(G719)</f>
        <v>51566.42</v>
      </c>
      <c r="H718" s="187">
        <f t="shared" si="13"/>
        <v>52.404898373983734</v>
      </c>
      <c r="I718" s="133"/>
    </row>
    <row r="719" spans="1:9" s="82" customFormat="1" ht="28.5" customHeight="1">
      <c r="A719" s="195"/>
      <c r="B719" s="338">
        <v>133</v>
      </c>
      <c r="C719" s="356"/>
      <c r="D719" s="309">
        <v>4193</v>
      </c>
      <c r="E719" s="280" t="s">
        <v>243</v>
      </c>
      <c r="F719" s="228">
        <v>98400</v>
      </c>
      <c r="G719" s="228">
        <v>51566.42</v>
      </c>
      <c r="H719" s="198">
        <f t="shared" si="13"/>
        <v>52.404898373983734</v>
      </c>
      <c r="I719" s="133"/>
    </row>
    <row r="720" spans="1:9" s="82" customFormat="1" ht="28.5" customHeight="1">
      <c r="A720" s="192"/>
      <c r="B720" s="305"/>
      <c r="C720" s="319">
        <v>441</v>
      </c>
      <c r="D720" s="306"/>
      <c r="E720" s="371" t="s">
        <v>88</v>
      </c>
      <c r="F720" s="203">
        <f>F721</f>
        <v>53000</v>
      </c>
      <c r="G720" s="203">
        <f>G721</f>
        <v>52519.31</v>
      </c>
      <c r="H720" s="187">
        <f t="shared" si="13"/>
        <v>99.09303773584905</v>
      </c>
      <c r="I720" s="133"/>
    </row>
    <row r="721" spans="1:9" s="82" customFormat="1" ht="28.5" customHeight="1" thickBot="1">
      <c r="A721" s="321"/>
      <c r="B721" s="336">
        <v>111</v>
      </c>
      <c r="C721" s="316"/>
      <c r="D721" s="313">
        <v>4415</v>
      </c>
      <c r="E721" s="229" t="s">
        <v>223</v>
      </c>
      <c r="F721" s="230">
        <v>53000</v>
      </c>
      <c r="G721" s="230">
        <v>52519.31</v>
      </c>
      <c r="H721" s="231">
        <f t="shared" si="13"/>
        <v>99.09303773584905</v>
      </c>
      <c r="I721" s="133"/>
    </row>
    <row r="722" spans="1:9" s="82" customFormat="1" ht="28.5" customHeight="1" thickBot="1">
      <c r="A722" s="446" t="s">
        <v>26</v>
      </c>
      <c r="B722" s="447"/>
      <c r="C722" s="447"/>
      <c r="D722" s="447"/>
      <c r="E722" s="447"/>
      <c r="F722" s="237">
        <f>F699+F705+F708+F711+F716+F718+F720</f>
        <v>469600</v>
      </c>
      <c r="G722" s="237">
        <f>G699+G705+G708+G711+G716+G718+G720</f>
        <v>377567.93</v>
      </c>
      <c r="H722" s="315">
        <f t="shared" si="13"/>
        <v>80.40202938671209</v>
      </c>
      <c r="I722" s="133"/>
    </row>
    <row r="723" spans="1:9" s="82" customFormat="1" ht="28.5" customHeight="1" thickBot="1">
      <c r="A723" s="388">
        <v>25</v>
      </c>
      <c r="B723" s="448" t="s">
        <v>214</v>
      </c>
      <c r="C723" s="449"/>
      <c r="D723" s="449"/>
      <c r="E723" s="449"/>
      <c r="F723" s="449"/>
      <c r="G723" s="395"/>
      <c r="H723" s="308"/>
      <c r="I723" s="133"/>
    </row>
    <row r="724" spans="1:9" s="82" customFormat="1" ht="28.5" customHeight="1">
      <c r="A724" s="192"/>
      <c r="B724" s="305"/>
      <c r="C724" s="319">
        <v>411</v>
      </c>
      <c r="D724" s="307"/>
      <c r="E724" s="326" t="s">
        <v>0</v>
      </c>
      <c r="F724" s="203">
        <f>F725+F726+F727+F728+F729</f>
        <v>45800</v>
      </c>
      <c r="G724" s="203">
        <f>G725+G726+G727+G728+G729</f>
        <v>46884.78999999999</v>
      </c>
      <c r="H724" s="187">
        <f t="shared" si="13"/>
        <v>102.36853711790393</v>
      </c>
      <c r="I724" s="133"/>
    </row>
    <row r="725" spans="1:9" s="82" customFormat="1" ht="28.5" customHeight="1">
      <c r="A725" s="192"/>
      <c r="B725" s="335">
        <v>111</v>
      </c>
      <c r="C725" s="316"/>
      <c r="D725" s="304">
        <v>4111</v>
      </c>
      <c r="E725" s="193" t="s">
        <v>91</v>
      </c>
      <c r="F725" s="190">
        <v>26000</v>
      </c>
      <c r="G725" s="190">
        <v>27145.85</v>
      </c>
      <c r="H725" s="191">
        <f t="shared" si="13"/>
        <v>104.40711538461538</v>
      </c>
      <c r="I725" s="136"/>
    </row>
    <row r="726" spans="1:9" s="82" customFormat="1" ht="28.5" customHeight="1">
      <c r="A726" s="192"/>
      <c r="B726" s="335">
        <v>111</v>
      </c>
      <c r="C726" s="316"/>
      <c r="D726" s="304">
        <v>4112</v>
      </c>
      <c r="E726" s="193" t="s">
        <v>80</v>
      </c>
      <c r="F726" s="190">
        <v>4000</v>
      </c>
      <c r="G726" s="190">
        <v>3979.92</v>
      </c>
      <c r="H726" s="191">
        <f t="shared" si="13"/>
        <v>99.49799999999999</v>
      </c>
      <c r="I726" s="133"/>
    </row>
    <row r="727" spans="1:9" s="377" customFormat="1" ht="28.5" customHeight="1">
      <c r="A727" s="192"/>
      <c r="B727" s="335">
        <v>111</v>
      </c>
      <c r="C727" s="316"/>
      <c r="D727" s="304">
        <v>4113</v>
      </c>
      <c r="E727" s="193" t="s">
        <v>126</v>
      </c>
      <c r="F727" s="190">
        <v>10000</v>
      </c>
      <c r="G727" s="190">
        <v>9998.64</v>
      </c>
      <c r="H727" s="191">
        <f t="shared" si="13"/>
        <v>99.9864</v>
      </c>
      <c r="I727" s="136"/>
    </row>
    <row r="728" spans="1:9" s="82" customFormat="1" ht="28.5" customHeight="1">
      <c r="A728" s="192"/>
      <c r="B728" s="335">
        <v>111</v>
      </c>
      <c r="C728" s="316"/>
      <c r="D728" s="304">
        <v>4114</v>
      </c>
      <c r="E728" s="193" t="s">
        <v>127</v>
      </c>
      <c r="F728" s="190">
        <v>5000</v>
      </c>
      <c r="G728" s="190">
        <v>4955.77</v>
      </c>
      <c r="H728" s="191">
        <f t="shared" si="13"/>
        <v>99.11540000000001</v>
      </c>
      <c r="I728" s="133"/>
    </row>
    <row r="729" spans="1:9" s="82" customFormat="1" ht="28.5" customHeight="1">
      <c r="A729" s="195"/>
      <c r="B729" s="338">
        <v>111</v>
      </c>
      <c r="C729" s="317"/>
      <c r="D729" s="309">
        <v>4115</v>
      </c>
      <c r="E729" s="196" t="s">
        <v>73</v>
      </c>
      <c r="F729" s="200">
        <v>800</v>
      </c>
      <c r="G729" s="200">
        <v>804.61</v>
      </c>
      <c r="H729" s="198">
        <f t="shared" si="13"/>
        <v>100.57625000000002</v>
      </c>
      <c r="I729" s="133"/>
    </row>
    <row r="730" spans="1:9" s="82" customFormat="1" ht="25.5" customHeight="1">
      <c r="A730" s="192"/>
      <c r="B730" s="305"/>
      <c r="C730" s="319">
        <v>412</v>
      </c>
      <c r="D730" s="307"/>
      <c r="E730" s="326" t="s">
        <v>4</v>
      </c>
      <c r="F730" s="203">
        <f>F731+F732</f>
        <v>1900</v>
      </c>
      <c r="G730" s="203">
        <f>G731+G732</f>
        <v>1197.23</v>
      </c>
      <c r="H730" s="187">
        <f t="shared" si="13"/>
        <v>63.01210526315789</v>
      </c>
      <c r="I730" s="133"/>
    </row>
    <row r="731" spans="1:9" s="82" customFormat="1" ht="28.5" customHeight="1">
      <c r="A731" s="192"/>
      <c r="B731" s="335">
        <v>111</v>
      </c>
      <c r="C731" s="316"/>
      <c r="D731" s="304">
        <v>4123</v>
      </c>
      <c r="E731" s="193" t="s">
        <v>82</v>
      </c>
      <c r="F731" s="190">
        <v>1400</v>
      </c>
      <c r="G731" s="190">
        <v>1197.23</v>
      </c>
      <c r="H731" s="191">
        <f t="shared" si="13"/>
        <v>85.51642857142858</v>
      </c>
      <c r="I731" s="133"/>
    </row>
    <row r="732" spans="1:9" s="82" customFormat="1" ht="28.5" customHeight="1">
      <c r="A732" s="195"/>
      <c r="B732" s="338">
        <v>111</v>
      </c>
      <c r="C732" s="317"/>
      <c r="D732" s="309">
        <v>4127</v>
      </c>
      <c r="E732" s="196" t="s">
        <v>84</v>
      </c>
      <c r="F732" s="200">
        <v>500</v>
      </c>
      <c r="G732" s="200">
        <v>0</v>
      </c>
      <c r="H732" s="198">
        <f t="shared" si="13"/>
        <v>0</v>
      </c>
      <c r="I732" s="133"/>
    </row>
    <row r="733" spans="1:9" s="82" customFormat="1" ht="25.5" customHeight="1">
      <c r="A733" s="192"/>
      <c r="B733" s="339"/>
      <c r="C733" s="319">
        <v>413</v>
      </c>
      <c r="D733" s="305"/>
      <c r="E733" s="326" t="s">
        <v>5</v>
      </c>
      <c r="F733" s="199">
        <f>SUM(F734:F735)</f>
        <v>2700</v>
      </c>
      <c r="G733" s="199">
        <f>SUM(G734:G735)</f>
        <v>1488.08</v>
      </c>
      <c r="H733" s="187">
        <f t="shared" si="13"/>
        <v>55.11407407407407</v>
      </c>
      <c r="I733" s="133"/>
    </row>
    <row r="734" spans="1:9" s="82" customFormat="1" ht="28.5" customHeight="1">
      <c r="A734" s="192"/>
      <c r="B734" s="335">
        <v>111</v>
      </c>
      <c r="C734" s="316"/>
      <c r="D734" s="304">
        <v>4131</v>
      </c>
      <c r="E734" s="193" t="s">
        <v>226</v>
      </c>
      <c r="F734" s="190">
        <v>2200</v>
      </c>
      <c r="G734" s="190">
        <v>1182.07</v>
      </c>
      <c r="H734" s="191">
        <f t="shared" si="13"/>
        <v>53.73045454545454</v>
      </c>
      <c r="I734" s="133"/>
    </row>
    <row r="735" spans="1:9" s="82" customFormat="1" ht="28.5" customHeight="1">
      <c r="A735" s="195"/>
      <c r="B735" s="338">
        <v>111</v>
      </c>
      <c r="C735" s="317"/>
      <c r="D735" s="309">
        <v>4133</v>
      </c>
      <c r="E735" s="196" t="s">
        <v>227</v>
      </c>
      <c r="F735" s="200">
        <v>500</v>
      </c>
      <c r="G735" s="200">
        <v>306.01</v>
      </c>
      <c r="H735" s="198">
        <f t="shared" si="13"/>
        <v>61.202</v>
      </c>
      <c r="I735" s="133"/>
    </row>
    <row r="736" spans="1:9" s="82" customFormat="1" ht="24.75" customHeight="1">
      <c r="A736" s="192"/>
      <c r="B736" s="305"/>
      <c r="C736" s="319">
        <v>414</v>
      </c>
      <c r="D736" s="306"/>
      <c r="E736" s="326" t="s">
        <v>231</v>
      </c>
      <c r="F736" s="203">
        <f>F737+F738+F739+F740</f>
        <v>9000</v>
      </c>
      <c r="G736" s="203">
        <f>G737+G738+G739+G740</f>
        <v>2053.52</v>
      </c>
      <c r="H736" s="187">
        <f t="shared" si="13"/>
        <v>22.81688888888889</v>
      </c>
      <c r="I736" s="133"/>
    </row>
    <row r="737" spans="1:9" s="82" customFormat="1" ht="28.5" customHeight="1">
      <c r="A737" s="192"/>
      <c r="B737" s="335">
        <v>111</v>
      </c>
      <c r="C737" s="319"/>
      <c r="D737" s="304">
        <v>4141</v>
      </c>
      <c r="E737" s="301" t="s">
        <v>228</v>
      </c>
      <c r="F737" s="190">
        <v>1000</v>
      </c>
      <c r="G737" s="190">
        <v>138</v>
      </c>
      <c r="H737" s="191">
        <f t="shared" si="13"/>
        <v>13.8</v>
      </c>
      <c r="I737" s="133"/>
    </row>
    <row r="738" spans="1:9" s="82" customFormat="1" ht="28.5" customHeight="1">
      <c r="A738" s="192"/>
      <c r="B738" s="335">
        <v>111</v>
      </c>
      <c r="C738" s="316"/>
      <c r="D738" s="304">
        <v>4143</v>
      </c>
      <c r="E738" s="193" t="s">
        <v>229</v>
      </c>
      <c r="F738" s="190">
        <v>1000</v>
      </c>
      <c r="G738" s="190">
        <v>359.82</v>
      </c>
      <c r="H738" s="191">
        <f t="shared" si="13"/>
        <v>35.982</v>
      </c>
      <c r="I738" s="133"/>
    </row>
    <row r="739" spans="1:9" s="82" customFormat="1" ht="28.5" customHeight="1">
      <c r="A739" s="192"/>
      <c r="B739" s="335">
        <v>111</v>
      </c>
      <c r="C739" s="316"/>
      <c r="D739" s="304">
        <v>4147</v>
      </c>
      <c r="E739" s="193" t="s">
        <v>234</v>
      </c>
      <c r="F739" s="190">
        <v>1000</v>
      </c>
      <c r="G739" s="190">
        <v>0</v>
      </c>
      <c r="H739" s="191">
        <f t="shared" si="13"/>
        <v>0</v>
      </c>
      <c r="I739" s="133"/>
    </row>
    <row r="740" spans="1:9" s="82" customFormat="1" ht="28.5" customHeight="1" thickBot="1">
      <c r="A740" s="192"/>
      <c r="B740" s="336">
        <v>111</v>
      </c>
      <c r="C740" s="316"/>
      <c r="D740" s="313">
        <v>4148</v>
      </c>
      <c r="E740" s="229" t="s">
        <v>241</v>
      </c>
      <c r="F740" s="352">
        <v>6000</v>
      </c>
      <c r="G740" s="352">
        <v>1555.7</v>
      </c>
      <c r="H740" s="231">
        <f t="shared" si="13"/>
        <v>25.928333333333338</v>
      </c>
      <c r="I740" s="133"/>
    </row>
    <row r="741" spans="1:9" s="82" customFormat="1" ht="25.5" customHeight="1" thickBot="1">
      <c r="A741" s="446" t="s">
        <v>27</v>
      </c>
      <c r="B741" s="447"/>
      <c r="C741" s="447"/>
      <c r="D741" s="447"/>
      <c r="E741" s="447"/>
      <c r="F741" s="237">
        <f>F736+F730+F724+F733</f>
        <v>59400</v>
      </c>
      <c r="G741" s="237">
        <f>G736+G730+G724+G733</f>
        <v>51623.619999999995</v>
      </c>
      <c r="H741" s="315">
        <f t="shared" si="13"/>
        <v>86.90845117845117</v>
      </c>
      <c r="I741" s="133"/>
    </row>
    <row r="742" spans="1:9" s="82" customFormat="1" ht="9" customHeight="1">
      <c r="A742" s="396"/>
      <c r="B742" s="285"/>
      <c r="C742" s="285"/>
      <c r="D742" s="285"/>
      <c r="E742" s="285"/>
      <c r="F742" s="282"/>
      <c r="G742" s="282"/>
      <c r="H742" s="286"/>
      <c r="I742" s="133"/>
    </row>
    <row r="743" spans="1:9" s="82" customFormat="1" ht="11.25" customHeight="1" thickBot="1">
      <c r="A743" s="402"/>
      <c r="B743" s="288"/>
      <c r="C743" s="288"/>
      <c r="D743" s="288"/>
      <c r="E743" s="288"/>
      <c r="F743" s="290"/>
      <c r="G743" s="290"/>
      <c r="H743" s="284"/>
      <c r="I743" s="133"/>
    </row>
    <row r="744" spans="1:9" s="293" customFormat="1" ht="17.25" customHeight="1">
      <c r="A744" s="297" t="s">
        <v>60</v>
      </c>
      <c r="B744" s="291" t="s">
        <v>62</v>
      </c>
      <c r="C744" s="291" t="s">
        <v>28</v>
      </c>
      <c r="D744" s="291" t="s">
        <v>28</v>
      </c>
      <c r="E744" s="291" t="s">
        <v>59</v>
      </c>
      <c r="F744" s="291" t="s">
        <v>64</v>
      </c>
      <c r="G744" s="291" t="s">
        <v>264</v>
      </c>
      <c r="H744" s="444" t="s">
        <v>263</v>
      </c>
      <c r="I744" s="292"/>
    </row>
    <row r="745" spans="1:9" s="293" customFormat="1" ht="15" customHeight="1" thickBot="1">
      <c r="A745" s="302" t="s">
        <v>61</v>
      </c>
      <c r="B745" s="294" t="s">
        <v>61</v>
      </c>
      <c r="C745" s="294" t="s">
        <v>61</v>
      </c>
      <c r="D745" s="294" t="s">
        <v>61</v>
      </c>
      <c r="E745" s="303"/>
      <c r="F745" s="294">
        <v>2013</v>
      </c>
      <c r="G745" s="294">
        <v>2013</v>
      </c>
      <c r="H745" s="445"/>
      <c r="I745" s="292"/>
    </row>
    <row r="746" spans="1:9" s="82" customFormat="1" ht="30" customHeight="1" thickBot="1">
      <c r="A746" s="388">
        <v>26</v>
      </c>
      <c r="B746" s="448" t="s">
        <v>161</v>
      </c>
      <c r="C746" s="449"/>
      <c r="D746" s="449"/>
      <c r="E746" s="449"/>
      <c r="F746" s="449"/>
      <c r="G746" s="395"/>
      <c r="H746" s="308"/>
      <c r="I746" s="133"/>
    </row>
    <row r="747" spans="1:9" s="82" customFormat="1" ht="30" customHeight="1">
      <c r="A747" s="192"/>
      <c r="B747" s="305"/>
      <c r="C747" s="319">
        <v>411</v>
      </c>
      <c r="D747" s="307"/>
      <c r="E747" s="326" t="s">
        <v>0</v>
      </c>
      <c r="F747" s="203">
        <f>F748+F749+F750+F751+F752</f>
        <v>1233000</v>
      </c>
      <c r="G747" s="203">
        <f>G748+G749+G750+G751+G752</f>
        <v>1009074.46</v>
      </c>
      <c r="H747" s="187">
        <f t="shared" si="13"/>
        <v>81.83896674776966</v>
      </c>
      <c r="I747" s="133"/>
    </row>
    <row r="748" spans="1:9" s="82" customFormat="1" ht="30" customHeight="1">
      <c r="A748" s="192"/>
      <c r="B748" s="335">
        <v>350</v>
      </c>
      <c r="C748" s="316"/>
      <c r="D748" s="304">
        <v>4111</v>
      </c>
      <c r="E748" s="193" t="s">
        <v>91</v>
      </c>
      <c r="F748" s="190">
        <v>690000</v>
      </c>
      <c r="G748" s="190">
        <v>556075.21</v>
      </c>
      <c r="H748" s="191">
        <f t="shared" si="13"/>
        <v>80.59061014492754</v>
      </c>
      <c r="I748" s="136"/>
    </row>
    <row r="749" spans="1:9" s="82" customFormat="1" ht="30" customHeight="1">
      <c r="A749" s="192"/>
      <c r="B749" s="335">
        <v>350</v>
      </c>
      <c r="C749" s="316"/>
      <c r="D749" s="304">
        <v>4112</v>
      </c>
      <c r="E749" s="193" t="s">
        <v>80</v>
      </c>
      <c r="F749" s="190">
        <v>95000</v>
      </c>
      <c r="G749" s="190">
        <v>79933.37</v>
      </c>
      <c r="H749" s="191">
        <f t="shared" si="13"/>
        <v>84.14038947368421</v>
      </c>
      <c r="I749" s="133"/>
    </row>
    <row r="750" spans="1:9" s="377" customFormat="1" ht="30" customHeight="1">
      <c r="A750" s="192"/>
      <c r="B750" s="335">
        <v>350</v>
      </c>
      <c r="C750" s="316"/>
      <c r="D750" s="304">
        <v>4113</v>
      </c>
      <c r="E750" s="193" t="s">
        <v>126</v>
      </c>
      <c r="F750" s="190">
        <v>260000</v>
      </c>
      <c r="G750" s="190">
        <v>199581.99</v>
      </c>
      <c r="H750" s="191">
        <f t="shared" si="13"/>
        <v>76.76230384615384</v>
      </c>
      <c r="I750" s="136"/>
    </row>
    <row r="751" spans="1:9" s="82" customFormat="1" ht="30" customHeight="1">
      <c r="A751" s="192"/>
      <c r="B751" s="335">
        <v>350</v>
      </c>
      <c r="C751" s="316"/>
      <c r="D751" s="304">
        <v>4114</v>
      </c>
      <c r="E751" s="193" t="s">
        <v>127</v>
      </c>
      <c r="F751" s="190">
        <v>173000</v>
      </c>
      <c r="G751" s="190">
        <v>161491.02</v>
      </c>
      <c r="H751" s="191">
        <f t="shared" si="13"/>
        <v>93.34741040462427</v>
      </c>
      <c r="I751" s="133"/>
    </row>
    <row r="752" spans="1:9" s="82" customFormat="1" ht="30" customHeight="1">
      <c r="A752" s="195"/>
      <c r="B752" s="338">
        <v>350</v>
      </c>
      <c r="C752" s="317"/>
      <c r="D752" s="309">
        <v>4115</v>
      </c>
      <c r="E752" s="196" t="s">
        <v>73</v>
      </c>
      <c r="F752" s="200">
        <v>15000</v>
      </c>
      <c r="G752" s="200">
        <v>11992.87</v>
      </c>
      <c r="H752" s="198">
        <f t="shared" si="13"/>
        <v>79.95246666666668</v>
      </c>
      <c r="I752" s="133"/>
    </row>
    <row r="753" spans="1:9" s="82" customFormat="1" ht="30" customHeight="1">
      <c r="A753" s="192"/>
      <c r="B753" s="305"/>
      <c r="C753" s="319">
        <v>412</v>
      </c>
      <c r="D753" s="307"/>
      <c r="E753" s="326" t="s">
        <v>4</v>
      </c>
      <c r="F753" s="203">
        <f>F754+F755</f>
        <v>57500</v>
      </c>
      <c r="G753" s="203">
        <f>G754+G755</f>
        <v>45580.66</v>
      </c>
      <c r="H753" s="187">
        <f t="shared" si="13"/>
        <v>79.27071304347827</v>
      </c>
      <c r="I753" s="133"/>
    </row>
    <row r="754" spans="1:9" s="82" customFormat="1" ht="30" customHeight="1">
      <c r="A754" s="192"/>
      <c r="B754" s="335">
        <v>350</v>
      </c>
      <c r="C754" s="316"/>
      <c r="D754" s="304">
        <v>4123</v>
      </c>
      <c r="E754" s="193" t="s">
        <v>82</v>
      </c>
      <c r="F754" s="190">
        <v>55000</v>
      </c>
      <c r="G754" s="190">
        <v>44430.66</v>
      </c>
      <c r="H754" s="191">
        <f t="shared" si="13"/>
        <v>80.78301818181819</v>
      </c>
      <c r="I754" s="133"/>
    </row>
    <row r="755" spans="1:9" s="82" customFormat="1" ht="30" customHeight="1">
      <c r="A755" s="195"/>
      <c r="B755" s="338">
        <v>350</v>
      </c>
      <c r="C755" s="317"/>
      <c r="D755" s="309">
        <v>4127</v>
      </c>
      <c r="E755" s="196" t="s">
        <v>84</v>
      </c>
      <c r="F755" s="200">
        <v>2500</v>
      </c>
      <c r="G755" s="200">
        <v>1150</v>
      </c>
      <c r="H755" s="198">
        <f t="shared" si="13"/>
        <v>46</v>
      </c>
      <c r="I755" s="133"/>
    </row>
    <row r="756" spans="1:9" s="82" customFormat="1" ht="30" customHeight="1">
      <c r="A756" s="192"/>
      <c r="B756" s="339"/>
      <c r="C756" s="319">
        <v>413</v>
      </c>
      <c r="D756" s="305"/>
      <c r="E756" s="326" t="s">
        <v>5</v>
      </c>
      <c r="F756" s="199">
        <f>SUM(F757:F759)</f>
        <v>130500</v>
      </c>
      <c r="G756" s="199">
        <f>SUM(G757:G759)</f>
        <v>97172.36</v>
      </c>
      <c r="H756" s="187">
        <f t="shared" si="13"/>
        <v>74.4615785440613</v>
      </c>
      <c r="I756" s="133"/>
    </row>
    <row r="757" spans="1:9" s="82" customFormat="1" ht="30" customHeight="1">
      <c r="A757" s="192"/>
      <c r="B757" s="335">
        <v>350</v>
      </c>
      <c r="C757" s="316"/>
      <c r="D757" s="304">
        <v>4131</v>
      </c>
      <c r="E757" s="193" t="s">
        <v>226</v>
      </c>
      <c r="F757" s="190">
        <v>52000</v>
      </c>
      <c r="G757" s="190">
        <v>40532.87</v>
      </c>
      <c r="H757" s="191">
        <f t="shared" si="13"/>
        <v>77.94782692307692</v>
      </c>
      <c r="I757" s="133"/>
    </row>
    <row r="758" spans="1:9" s="82" customFormat="1" ht="30" customHeight="1">
      <c r="A758" s="192"/>
      <c r="B758" s="335">
        <v>350</v>
      </c>
      <c r="C758" s="316"/>
      <c r="D758" s="304">
        <v>4133</v>
      </c>
      <c r="E758" s="193" t="s">
        <v>227</v>
      </c>
      <c r="F758" s="190">
        <v>39500</v>
      </c>
      <c r="G758" s="190">
        <v>18428.79</v>
      </c>
      <c r="H758" s="191">
        <f t="shared" si="13"/>
        <v>46.65516455696203</v>
      </c>
      <c r="I758" s="133"/>
    </row>
    <row r="759" spans="1:9" s="82" customFormat="1" ht="30" customHeight="1">
      <c r="A759" s="195"/>
      <c r="B759" s="338">
        <v>435</v>
      </c>
      <c r="C759" s="317"/>
      <c r="D759" s="309">
        <v>4134</v>
      </c>
      <c r="E759" s="196" t="s">
        <v>25</v>
      </c>
      <c r="F759" s="200">
        <v>39000</v>
      </c>
      <c r="G759" s="200">
        <v>38210.7</v>
      </c>
      <c r="H759" s="198">
        <f t="shared" si="13"/>
        <v>97.97615384615384</v>
      </c>
      <c r="I759" s="133"/>
    </row>
    <row r="760" spans="1:9" s="82" customFormat="1" ht="30" customHeight="1">
      <c r="A760" s="192"/>
      <c r="B760" s="305"/>
      <c r="C760" s="319">
        <v>414</v>
      </c>
      <c r="D760" s="306"/>
      <c r="E760" s="326" t="s">
        <v>231</v>
      </c>
      <c r="F760" s="203">
        <f>F761+F762+F763</f>
        <v>35480</v>
      </c>
      <c r="G760" s="203">
        <f>G761+G762+G763</f>
        <v>33192.47</v>
      </c>
      <c r="H760" s="187">
        <f t="shared" si="13"/>
        <v>93.55262119503946</v>
      </c>
      <c r="I760" s="133"/>
    </row>
    <row r="761" spans="1:9" s="82" customFormat="1" ht="30" customHeight="1">
      <c r="A761" s="192"/>
      <c r="B761" s="335">
        <v>350</v>
      </c>
      <c r="C761" s="316"/>
      <c r="D761" s="304">
        <v>4141</v>
      </c>
      <c r="E761" s="193" t="s">
        <v>228</v>
      </c>
      <c r="F761" s="190">
        <v>1000</v>
      </c>
      <c r="G761" s="190">
        <v>155.6</v>
      </c>
      <c r="H761" s="191">
        <f t="shared" si="13"/>
        <v>15.559999999999999</v>
      </c>
      <c r="I761" s="133"/>
    </row>
    <row r="762" spans="1:9" s="82" customFormat="1" ht="30" customHeight="1">
      <c r="A762" s="192"/>
      <c r="B762" s="335">
        <v>350</v>
      </c>
      <c r="C762" s="316"/>
      <c r="D762" s="304">
        <v>4143</v>
      </c>
      <c r="E762" s="193" t="s">
        <v>229</v>
      </c>
      <c r="F762" s="190">
        <v>11000</v>
      </c>
      <c r="G762" s="190">
        <v>10820.01</v>
      </c>
      <c r="H762" s="191">
        <f t="shared" si="13"/>
        <v>98.36372727272727</v>
      </c>
      <c r="I762" s="133"/>
    </row>
    <row r="763" spans="1:9" s="82" customFormat="1" ht="30" customHeight="1">
      <c r="A763" s="195"/>
      <c r="B763" s="338">
        <v>350</v>
      </c>
      <c r="C763" s="317"/>
      <c r="D763" s="309">
        <v>4149</v>
      </c>
      <c r="E763" s="196" t="s">
        <v>230</v>
      </c>
      <c r="F763" s="200">
        <v>23480</v>
      </c>
      <c r="G763" s="200">
        <v>22216.86</v>
      </c>
      <c r="H763" s="198">
        <f t="shared" si="13"/>
        <v>94.62035775127768</v>
      </c>
      <c r="I763" s="133"/>
    </row>
    <row r="764" spans="1:9" s="82" customFormat="1" ht="30" customHeight="1">
      <c r="A764" s="192"/>
      <c r="B764" s="305"/>
      <c r="C764" s="319">
        <v>415</v>
      </c>
      <c r="D764" s="305"/>
      <c r="E764" s="326" t="s">
        <v>134</v>
      </c>
      <c r="F764" s="203">
        <f>F765+F767+F766</f>
        <v>63500</v>
      </c>
      <c r="G764" s="203">
        <f>G765+G767+G766</f>
        <v>51216.03</v>
      </c>
      <c r="H764" s="187">
        <f t="shared" si="13"/>
        <v>80.6551653543307</v>
      </c>
      <c r="I764" s="133"/>
    </row>
    <row r="765" spans="1:9" s="82" customFormat="1" ht="30" customHeight="1">
      <c r="A765" s="192"/>
      <c r="B765" s="335">
        <v>411</v>
      </c>
      <c r="C765" s="319"/>
      <c r="D765" s="304">
        <v>4152</v>
      </c>
      <c r="E765" s="301" t="s">
        <v>218</v>
      </c>
      <c r="F765" s="194">
        <v>4000</v>
      </c>
      <c r="G765" s="194">
        <v>3283.08</v>
      </c>
      <c r="H765" s="191">
        <f t="shared" si="13"/>
        <v>82.077</v>
      </c>
      <c r="I765" s="133"/>
    </row>
    <row r="766" spans="1:9" s="82" customFormat="1" ht="30" customHeight="1">
      <c r="A766" s="192"/>
      <c r="B766" s="335">
        <v>411</v>
      </c>
      <c r="C766" s="316"/>
      <c r="D766" s="304">
        <v>4153</v>
      </c>
      <c r="E766" s="351" t="s">
        <v>220</v>
      </c>
      <c r="F766" s="194">
        <v>2000</v>
      </c>
      <c r="G766" s="194">
        <v>1338.93</v>
      </c>
      <c r="H766" s="191">
        <f>G766/F766*100</f>
        <v>66.9465</v>
      </c>
      <c r="I766" s="133"/>
    </row>
    <row r="767" spans="1:9" s="82" customFormat="1" ht="30" customHeight="1">
      <c r="A767" s="195"/>
      <c r="B767" s="338">
        <v>411</v>
      </c>
      <c r="C767" s="317"/>
      <c r="D767" s="309">
        <v>4154</v>
      </c>
      <c r="E767" s="429" t="s">
        <v>182</v>
      </c>
      <c r="F767" s="197">
        <v>57500</v>
      </c>
      <c r="G767" s="197">
        <v>46594.02</v>
      </c>
      <c r="H767" s="198">
        <f t="shared" si="13"/>
        <v>81.03307826086956</v>
      </c>
      <c r="I767" s="133"/>
    </row>
    <row r="768" spans="1:9" s="82" customFormat="1" ht="30" customHeight="1">
      <c r="A768" s="192"/>
      <c r="B768" s="305"/>
      <c r="C768" s="319">
        <v>417</v>
      </c>
      <c r="D768" s="305"/>
      <c r="E768" s="326" t="s">
        <v>236</v>
      </c>
      <c r="F768" s="203">
        <f>F769</f>
        <v>6120</v>
      </c>
      <c r="G768" s="203">
        <f>G769</f>
        <v>6170.16</v>
      </c>
      <c r="H768" s="187">
        <f t="shared" si="13"/>
        <v>100.81960784313726</v>
      </c>
      <c r="I768" s="133"/>
    </row>
    <row r="769" spans="1:9" s="82" customFormat="1" ht="30" customHeight="1">
      <c r="A769" s="195"/>
      <c r="B769" s="338">
        <v>350</v>
      </c>
      <c r="C769" s="356"/>
      <c r="D769" s="309">
        <v>4171</v>
      </c>
      <c r="E769" s="280" t="s">
        <v>235</v>
      </c>
      <c r="F769" s="197">
        <v>6120</v>
      </c>
      <c r="G769" s="197">
        <v>6170.16</v>
      </c>
      <c r="H769" s="198">
        <f t="shared" si="13"/>
        <v>100.81960784313726</v>
      </c>
      <c r="I769" s="133"/>
    </row>
    <row r="770" spans="1:9" s="82" customFormat="1" ht="30" customHeight="1">
      <c r="A770" s="192"/>
      <c r="B770" s="305"/>
      <c r="C770" s="319">
        <v>419</v>
      </c>
      <c r="D770" s="305"/>
      <c r="E770" s="326" t="s">
        <v>138</v>
      </c>
      <c r="F770" s="203">
        <f>F771</f>
        <v>3000</v>
      </c>
      <c r="G770" s="203">
        <f>G771</f>
        <v>924</v>
      </c>
      <c r="H770" s="187">
        <f t="shared" si="13"/>
        <v>30.8</v>
      </c>
      <c r="I770" s="133"/>
    </row>
    <row r="771" spans="1:9" s="82" customFormat="1" ht="30" customHeight="1">
      <c r="A771" s="195"/>
      <c r="B771" s="338">
        <v>350</v>
      </c>
      <c r="C771" s="356"/>
      <c r="D771" s="309">
        <v>4194</v>
      </c>
      <c r="E771" s="280" t="s">
        <v>244</v>
      </c>
      <c r="F771" s="197">
        <v>3000</v>
      </c>
      <c r="G771" s="197">
        <v>924</v>
      </c>
      <c r="H771" s="198">
        <f t="shared" si="13"/>
        <v>30.8</v>
      </c>
      <c r="I771" s="133"/>
    </row>
    <row r="772" spans="1:9" s="82" customFormat="1" ht="30" customHeight="1">
      <c r="A772" s="192"/>
      <c r="B772" s="305"/>
      <c r="C772" s="319">
        <v>441</v>
      </c>
      <c r="D772" s="306"/>
      <c r="E772" s="371" t="s">
        <v>88</v>
      </c>
      <c r="F772" s="203">
        <f>F773</f>
        <v>102000</v>
      </c>
      <c r="G772" s="203">
        <f>G773</f>
        <v>65506.15</v>
      </c>
      <c r="H772" s="187">
        <f t="shared" si="13"/>
        <v>64.22171568627452</v>
      </c>
      <c r="I772" s="133"/>
    </row>
    <row r="773" spans="1:9" s="82" customFormat="1" ht="30" customHeight="1" thickBot="1">
      <c r="A773" s="321"/>
      <c r="B773" s="336">
        <v>111</v>
      </c>
      <c r="C773" s="316"/>
      <c r="D773" s="313">
        <v>4415</v>
      </c>
      <c r="E773" s="229" t="s">
        <v>223</v>
      </c>
      <c r="F773" s="230">
        <v>102000</v>
      </c>
      <c r="G773" s="230">
        <v>65506.15</v>
      </c>
      <c r="H773" s="231">
        <f t="shared" si="13"/>
        <v>64.22171568627452</v>
      </c>
      <c r="I773" s="133"/>
    </row>
    <row r="774" spans="1:9" s="82" customFormat="1" ht="30" customHeight="1" thickBot="1">
      <c r="A774" s="446" t="s">
        <v>215</v>
      </c>
      <c r="B774" s="447"/>
      <c r="C774" s="447"/>
      <c r="D774" s="447"/>
      <c r="E774" s="447"/>
      <c r="F774" s="237">
        <f>F760+F753+F747+F764+F772+F770+F756+F768</f>
        <v>1631100</v>
      </c>
      <c r="G774" s="237">
        <f>G760+G753+G747+G764+G772+G770+G756+G768</f>
        <v>1308836.2899999998</v>
      </c>
      <c r="H774" s="315">
        <f t="shared" si="13"/>
        <v>80.24255349150879</v>
      </c>
      <c r="I774" s="133"/>
    </row>
    <row r="775" spans="1:9" s="82" customFormat="1" ht="46.5" customHeight="1" thickBot="1">
      <c r="A775" s="479" t="s">
        <v>107</v>
      </c>
      <c r="B775" s="480"/>
      <c r="C775" s="480"/>
      <c r="D775" s="480"/>
      <c r="E775" s="480"/>
      <c r="F775" s="403">
        <f>F774+F741+F722+F692+F671+F641+F619+F594+F574+F551+F532+F508+F487+F463+F441+F416+F394+F366+F346+F318+F300+F278+F228+F203+F181+F163</f>
        <v>47470000</v>
      </c>
      <c r="G775" s="403">
        <f>G774+G741+G722+G692+G671+G641+G619+G594+G574+G551+G532+G508+G487+G463+G441+G416+G394+G366+G346+G318+G300+G278+G228+G203+G181+G163</f>
        <v>44274220.76</v>
      </c>
      <c r="H775" s="365">
        <f t="shared" si="13"/>
        <v>93.26779178428481</v>
      </c>
      <c r="I775" s="133"/>
    </row>
    <row r="776" spans="1:8" ht="16.5" customHeight="1">
      <c r="A776" s="41"/>
      <c r="B776" s="141"/>
      <c r="C776" s="141"/>
      <c r="D776" s="141"/>
      <c r="E776" s="41"/>
      <c r="F776" s="81"/>
      <c r="G776" s="81"/>
      <c r="H776" s="81"/>
    </row>
    <row r="777" spans="1:9" s="1" customFormat="1" ht="19.5" customHeight="1">
      <c r="A777" s="487" t="s">
        <v>172</v>
      </c>
      <c r="B777" s="487"/>
      <c r="C777" s="487"/>
      <c r="D777" s="487"/>
      <c r="E777" s="487"/>
      <c r="F777" s="487"/>
      <c r="G777" s="487"/>
      <c r="H777" s="487"/>
      <c r="I777" s="136"/>
    </row>
    <row r="778" spans="1:9" s="1" customFormat="1" ht="49.5" customHeight="1">
      <c r="A778" s="484" t="s">
        <v>265</v>
      </c>
      <c r="B778" s="484"/>
      <c r="C778" s="484"/>
      <c r="D778" s="484"/>
      <c r="E778" s="484"/>
      <c r="F778" s="484"/>
      <c r="G778" s="484"/>
      <c r="H778" s="484"/>
      <c r="I778" s="404"/>
    </row>
    <row r="779" spans="1:9" s="1" customFormat="1" ht="11.25" customHeight="1">
      <c r="A779" s="83"/>
      <c r="B779" s="247"/>
      <c r="C779" s="247"/>
      <c r="D779" s="247"/>
      <c r="E779" s="83"/>
      <c r="F779" s="83"/>
      <c r="G779" s="83"/>
      <c r="H779" s="83"/>
      <c r="I779" s="135"/>
    </row>
    <row r="780" spans="1:9" s="42" customFormat="1" ht="21" customHeight="1">
      <c r="A780" s="84" t="s">
        <v>275</v>
      </c>
      <c r="B780" s="137"/>
      <c r="C780" s="84"/>
      <c r="D780" s="84"/>
      <c r="E780" s="84"/>
      <c r="F780" s="84"/>
      <c r="G780" s="84"/>
      <c r="H780" s="84"/>
      <c r="I780" s="138"/>
    </row>
    <row r="781" spans="1:9" ht="20.25" customHeight="1">
      <c r="A781" s="84" t="s">
        <v>276</v>
      </c>
      <c r="E781" s="82"/>
      <c r="F781" s="82"/>
      <c r="G781" s="82"/>
      <c r="H781" s="82"/>
      <c r="I781" s="133"/>
    </row>
    <row r="782" spans="1:9" ht="16.5" customHeight="1">
      <c r="A782" s="82"/>
      <c r="E782" s="82"/>
      <c r="F782" s="82"/>
      <c r="G782" s="82"/>
      <c r="H782" s="82"/>
      <c r="I782" s="133"/>
    </row>
    <row r="783" spans="1:9" ht="35.25" customHeight="1">
      <c r="A783" s="485" t="s">
        <v>32</v>
      </c>
      <c r="B783" s="485"/>
      <c r="C783" s="485"/>
      <c r="D783" s="485"/>
      <c r="E783" s="485"/>
      <c r="F783" s="485"/>
      <c r="G783" s="485"/>
      <c r="H783" s="485"/>
      <c r="I783" s="405"/>
    </row>
    <row r="784" spans="1:9" ht="24.75" customHeight="1">
      <c r="A784" s="486" t="s">
        <v>190</v>
      </c>
      <c r="B784" s="486"/>
      <c r="C784" s="486"/>
      <c r="D784" s="486"/>
      <c r="E784" s="486"/>
      <c r="F784" s="486"/>
      <c r="G784" s="486"/>
      <c r="H784" s="486"/>
      <c r="I784" s="406"/>
    </row>
    <row r="785" spans="1:9" ht="28.5" customHeight="1">
      <c r="A785" s="486" t="s">
        <v>219</v>
      </c>
      <c r="B785" s="486"/>
      <c r="C785" s="486"/>
      <c r="D785" s="486"/>
      <c r="E785" s="486"/>
      <c r="F785" s="486"/>
      <c r="G785" s="486"/>
      <c r="H785" s="486"/>
      <c r="I785" s="406"/>
    </row>
    <row r="786" spans="1:9" ht="15.75" customHeight="1">
      <c r="A786" s="44"/>
      <c r="B786" s="45"/>
      <c r="C786" s="44"/>
      <c r="D786" s="44"/>
      <c r="E786" s="44"/>
      <c r="F786" s="43"/>
      <c r="G786" s="43"/>
      <c r="H786" s="43"/>
      <c r="I786" s="43" t="s">
        <v>188</v>
      </c>
    </row>
    <row r="787" ht="15">
      <c r="B787" s="248"/>
    </row>
    <row r="788" spans="2:8" ht="20.25">
      <c r="B788" s="248"/>
      <c r="E788" s="188"/>
      <c r="F788" s="439"/>
      <c r="G788" s="439"/>
      <c r="H788" s="439"/>
    </row>
    <row r="789" spans="5:8" ht="20.25">
      <c r="E789" s="188"/>
      <c r="F789" s="439"/>
      <c r="G789" s="439"/>
      <c r="H789" s="439"/>
    </row>
    <row r="790" spans="5:8" ht="20.25">
      <c r="E790" s="188"/>
      <c r="F790" s="439"/>
      <c r="G790" s="439"/>
      <c r="H790" s="439"/>
    </row>
    <row r="791" spans="5:8" ht="20.25">
      <c r="E791" s="188"/>
      <c r="F791" s="439"/>
      <c r="G791" s="439"/>
      <c r="H791" s="439"/>
    </row>
    <row r="792" spans="5:8" ht="20.25">
      <c r="E792" s="188"/>
      <c r="F792" s="439"/>
      <c r="G792" s="439"/>
      <c r="H792" s="439"/>
    </row>
    <row r="793" spans="5:8" ht="20.25">
      <c r="E793" s="188"/>
      <c r="F793" s="439"/>
      <c r="G793" s="439"/>
      <c r="H793" s="439"/>
    </row>
    <row r="794" spans="5:8" ht="20.25">
      <c r="E794" s="188"/>
      <c r="F794" s="439"/>
      <c r="G794" s="439"/>
      <c r="H794" s="439"/>
    </row>
    <row r="795" spans="5:8" ht="20.25">
      <c r="E795" s="188"/>
      <c r="F795" s="439"/>
      <c r="G795" s="439"/>
      <c r="H795" s="439"/>
    </row>
    <row r="796" spans="5:8" ht="20.25">
      <c r="E796" s="188"/>
      <c r="F796" s="188"/>
      <c r="G796" s="188"/>
      <c r="H796" s="188"/>
    </row>
  </sheetData>
  <sheetProtection/>
  <mergeCells count="97">
    <mergeCell ref="A778:H778"/>
    <mergeCell ref="A783:H783"/>
    <mergeCell ref="A784:H784"/>
    <mergeCell ref="A785:H785"/>
    <mergeCell ref="A777:H777"/>
    <mergeCell ref="C17:E17"/>
    <mergeCell ref="C18:E18"/>
    <mergeCell ref="B723:F723"/>
    <mergeCell ref="A741:E741"/>
    <mergeCell ref="A774:E774"/>
    <mergeCell ref="A775:E775"/>
    <mergeCell ref="A722:E722"/>
    <mergeCell ref="D135:E135"/>
    <mergeCell ref="A24:E24"/>
    <mergeCell ref="D44:E44"/>
    <mergeCell ref="D67:E67"/>
    <mergeCell ref="D64:E64"/>
    <mergeCell ref="B557:F557"/>
    <mergeCell ref="B468:F468"/>
    <mergeCell ref="B746:F746"/>
    <mergeCell ref="D47:E47"/>
    <mergeCell ref="D60:E60"/>
    <mergeCell ref="D53:E53"/>
    <mergeCell ref="D59:E59"/>
    <mergeCell ref="B620:F620"/>
    <mergeCell ref="A487:E487"/>
    <mergeCell ref="A508:E508"/>
    <mergeCell ref="D69:E69"/>
    <mergeCell ref="A619:E619"/>
    <mergeCell ref="B533:F533"/>
    <mergeCell ref="A594:E594"/>
    <mergeCell ref="B186:F186"/>
    <mergeCell ref="B488:F488"/>
    <mergeCell ref="H35:H36"/>
    <mergeCell ref="A463:E463"/>
    <mergeCell ref="B140:F140"/>
    <mergeCell ref="A163:E163"/>
    <mergeCell ref="D62:E62"/>
    <mergeCell ref="A278:E278"/>
    <mergeCell ref="A181:E181"/>
    <mergeCell ref="A692:E692"/>
    <mergeCell ref="A532:E532"/>
    <mergeCell ref="A228:E228"/>
    <mergeCell ref="B233:F233"/>
    <mergeCell ref="B421:F421"/>
    <mergeCell ref="B283:F283"/>
    <mergeCell ref="A300:E300"/>
    <mergeCell ref="B301:F301"/>
    <mergeCell ref="A318:E318"/>
    <mergeCell ref="B371:H371"/>
    <mergeCell ref="H231:H232"/>
    <mergeCell ref="H281:H282"/>
    <mergeCell ref="B164:F164"/>
    <mergeCell ref="A203:E203"/>
    <mergeCell ref="B204:F204"/>
    <mergeCell ref="B698:F698"/>
    <mergeCell ref="B513:F513"/>
    <mergeCell ref="A551:E551"/>
    <mergeCell ref="A671:E671"/>
    <mergeCell ref="B672:F672"/>
    <mergeCell ref="B395:F395"/>
    <mergeCell ref="A416:E416"/>
    <mergeCell ref="B324:F324"/>
    <mergeCell ref="A346:E346"/>
    <mergeCell ref="A441:E441"/>
    <mergeCell ref="H72:H73"/>
    <mergeCell ref="B347:F347"/>
    <mergeCell ref="A366:E366"/>
    <mergeCell ref="H138:H139"/>
    <mergeCell ref="H184:H185"/>
    <mergeCell ref="A1:H1"/>
    <mergeCell ref="A7:H7"/>
    <mergeCell ref="A8:H8"/>
    <mergeCell ref="A13:H13"/>
    <mergeCell ref="A21:H21"/>
    <mergeCell ref="A23:H23"/>
    <mergeCell ref="A16:C16"/>
    <mergeCell ref="H696:H697"/>
    <mergeCell ref="H466:H467"/>
    <mergeCell ref="H511:H512"/>
    <mergeCell ref="H555:H556"/>
    <mergeCell ref="B442:F442"/>
    <mergeCell ref="H744:H745"/>
    <mergeCell ref="B599:F599"/>
    <mergeCell ref="A574:E574"/>
    <mergeCell ref="B646:F646"/>
    <mergeCell ref="A641:E641"/>
    <mergeCell ref="D65:E65"/>
    <mergeCell ref="A26:H26"/>
    <mergeCell ref="A28:H28"/>
    <mergeCell ref="A11:D11"/>
    <mergeCell ref="H597:H598"/>
    <mergeCell ref="H644:H645"/>
    <mergeCell ref="H322:H323"/>
    <mergeCell ref="H369:H370"/>
    <mergeCell ref="H419:H420"/>
    <mergeCell ref="A394:E394"/>
  </mergeCells>
  <printOptions horizontalCentered="1"/>
  <pageMargins left="0.52" right="0.3937007874015748" top="0.31" bottom="0.41" header="0.17" footer="0.25"/>
  <pageSetup firstPageNumber="0" useFirstPageNumber="1" horizontalDpi="600" verticalDpi="600" orientation="portrait" scale="59"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dimension ref="A1:G210"/>
  <sheetViews>
    <sheetView zoomScalePageLayoutView="0" workbookViewId="0" topLeftCell="A198">
      <selection activeCell="A198" sqref="A198"/>
    </sheetView>
  </sheetViews>
  <sheetFormatPr defaultColWidth="9.140625" defaultRowHeight="12.75"/>
  <cols>
    <col min="1" max="1" width="8.421875" style="0" customWidth="1"/>
    <col min="2" max="2" width="9.140625" style="0" hidden="1" customWidth="1"/>
    <col min="3" max="3" width="9.28125" style="0" customWidth="1"/>
    <col min="4" max="4" width="11.140625" style="0" customWidth="1"/>
    <col min="5" max="5" width="53.57421875" style="0" customWidth="1"/>
    <col min="6" max="6" width="29.140625" style="0" customWidth="1"/>
    <col min="7" max="7" width="28.00390625" style="0" customWidth="1"/>
  </cols>
  <sheetData>
    <row r="1" spans="1:7" s="29" customFormat="1" ht="102.75" customHeight="1">
      <c r="A1" s="491" t="s">
        <v>203</v>
      </c>
      <c r="B1" s="492"/>
      <c r="C1" s="492"/>
      <c r="D1" s="492"/>
      <c r="E1" s="492"/>
      <c r="F1" s="492"/>
      <c r="G1" s="492"/>
    </row>
    <row r="2" spans="2:7" s="29" customFormat="1" ht="12.75">
      <c r="B2" s="30"/>
      <c r="F2" s="85"/>
      <c r="G2" s="8"/>
    </row>
    <row r="3" spans="2:7" s="29" customFormat="1" ht="12.75">
      <c r="B3" s="30"/>
      <c r="F3" s="85"/>
      <c r="G3" s="8"/>
    </row>
    <row r="4" spans="2:7" s="29" customFormat="1" ht="39.75" customHeight="1">
      <c r="B4" s="30"/>
      <c r="F4" s="77"/>
      <c r="G4" s="8"/>
    </row>
    <row r="5" spans="2:7" s="29" customFormat="1" ht="18.75" customHeight="1">
      <c r="B5" s="30"/>
      <c r="F5" s="77"/>
      <c r="G5" s="8"/>
    </row>
    <row r="6" spans="2:7" s="29" customFormat="1" ht="39.75" customHeight="1">
      <c r="B6" s="30"/>
      <c r="F6" s="77"/>
      <c r="G6" s="8"/>
    </row>
    <row r="7" spans="1:7" s="29" customFormat="1" ht="39" customHeight="1">
      <c r="A7" s="515" t="s">
        <v>141</v>
      </c>
      <c r="B7" s="516"/>
      <c r="C7" s="516"/>
      <c r="D7" s="516"/>
      <c r="E7" s="516"/>
      <c r="F7" s="516"/>
      <c r="G7" s="516"/>
    </row>
    <row r="8" spans="1:7" s="29" customFormat="1" ht="59.25" customHeight="1">
      <c r="A8" s="517" t="s">
        <v>193</v>
      </c>
      <c r="B8" s="518"/>
      <c r="C8" s="518"/>
      <c r="D8" s="518"/>
      <c r="E8" s="518"/>
      <c r="F8" s="518"/>
      <c r="G8" s="518"/>
    </row>
    <row r="9" spans="1:7" s="29" customFormat="1" ht="43.5" customHeight="1">
      <c r="A9" s="46"/>
      <c r="B9" s="47"/>
      <c r="C9" s="46"/>
      <c r="D9" s="46"/>
      <c r="E9" s="46"/>
      <c r="F9" s="46"/>
      <c r="G9" s="48"/>
    </row>
    <row r="10" spans="1:7" s="29" customFormat="1" ht="12.75">
      <c r="A10" s="46"/>
      <c r="B10" s="47"/>
      <c r="C10" s="46"/>
      <c r="D10" s="46"/>
      <c r="E10" s="46"/>
      <c r="F10" s="46"/>
      <c r="G10" s="48"/>
    </row>
    <row r="11" spans="1:7" s="29" customFormat="1" ht="27.75" customHeight="1">
      <c r="A11" s="58"/>
      <c r="B11" s="59" t="s">
        <v>142</v>
      </c>
      <c r="C11" s="58"/>
      <c r="D11" s="58"/>
      <c r="E11" s="60"/>
      <c r="F11" s="60"/>
      <c r="G11" s="61"/>
    </row>
    <row r="12" spans="1:7" s="29" customFormat="1" ht="20.25">
      <c r="A12" s="60"/>
      <c r="B12" s="62"/>
      <c r="C12" s="60"/>
      <c r="D12" s="60"/>
      <c r="E12" s="60"/>
      <c r="F12" s="60"/>
      <c r="G12" s="61"/>
    </row>
    <row r="13" spans="1:7" s="29" customFormat="1" ht="21.75" customHeight="1">
      <c r="A13" s="490" t="s">
        <v>38</v>
      </c>
      <c r="B13" s="492"/>
      <c r="C13" s="492"/>
      <c r="D13" s="492"/>
      <c r="E13" s="492"/>
      <c r="F13" s="492"/>
      <c r="G13" s="492"/>
    </row>
    <row r="14" spans="1:7" s="29" customFormat="1" ht="15.75" customHeight="1">
      <c r="A14" s="60"/>
      <c r="B14" s="62"/>
      <c r="C14" s="60"/>
      <c r="D14" s="60"/>
      <c r="E14" s="60"/>
      <c r="F14" s="60"/>
      <c r="G14" s="61"/>
    </row>
    <row r="15" spans="1:7" s="29" customFormat="1" ht="41.25" customHeight="1">
      <c r="A15" s="491" t="s">
        <v>204</v>
      </c>
      <c r="B15" s="491"/>
      <c r="C15" s="491"/>
      <c r="D15" s="491"/>
      <c r="E15" s="491"/>
      <c r="F15" s="491"/>
      <c r="G15" s="491"/>
    </row>
    <row r="16" spans="1:7" s="29" customFormat="1" ht="15.75" customHeight="1">
      <c r="A16" s="519"/>
      <c r="B16" s="519"/>
      <c r="C16" s="520"/>
      <c r="D16" s="65"/>
      <c r="E16" s="60"/>
      <c r="F16" s="60"/>
      <c r="G16" s="61"/>
    </row>
    <row r="17" spans="1:7" s="29" customFormat="1" ht="37.5" customHeight="1">
      <c r="A17" s="491"/>
      <c r="B17" s="491"/>
      <c r="C17" s="491"/>
      <c r="D17" s="491"/>
      <c r="E17" s="491"/>
      <c r="F17" s="491"/>
      <c r="G17" s="491"/>
    </row>
    <row r="18" spans="1:7" s="29" customFormat="1" ht="15.75" customHeight="1">
      <c r="A18" s="93"/>
      <c r="B18" s="93"/>
      <c r="C18" s="64"/>
      <c r="D18" s="65"/>
      <c r="E18" s="60"/>
      <c r="F18" s="60"/>
      <c r="G18" s="61"/>
    </row>
    <row r="19" spans="1:7" s="29" customFormat="1" ht="15.75" customHeight="1">
      <c r="A19" s="93"/>
      <c r="B19" s="93"/>
      <c r="C19" s="64"/>
      <c r="D19" s="65"/>
      <c r="E19" s="60"/>
      <c r="F19" s="60"/>
      <c r="G19" s="61"/>
    </row>
    <row r="20" spans="1:7" s="29" customFormat="1" ht="20.25" customHeight="1">
      <c r="A20" s="490" t="s">
        <v>39</v>
      </c>
      <c r="B20" s="492"/>
      <c r="C20" s="492"/>
      <c r="D20" s="492"/>
      <c r="E20" s="492"/>
      <c r="F20" s="492"/>
      <c r="G20" s="492"/>
    </row>
    <row r="21" spans="1:7" s="29" customFormat="1" ht="15.75" customHeight="1">
      <c r="A21" s="93"/>
      <c r="B21" s="93"/>
      <c r="C21" s="64"/>
      <c r="D21" s="65"/>
      <c r="E21" s="60"/>
      <c r="F21" s="60"/>
      <c r="G21" s="61"/>
    </row>
    <row r="22" spans="1:7" s="29" customFormat="1" ht="24" customHeight="1">
      <c r="A22" s="491" t="s">
        <v>205</v>
      </c>
      <c r="B22" s="491"/>
      <c r="C22" s="491"/>
      <c r="D22" s="491"/>
      <c r="E22" s="491"/>
      <c r="F22" s="491"/>
      <c r="G22" s="491"/>
    </row>
    <row r="23" spans="1:7" s="29" customFormat="1" ht="27.75" customHeight="1">
      <c r="A23" s="514" t="s">
        <v>56</v>
      </c>
      <c r="B23" s="514"/>
      <c r="C23" s="514"/>
      <c r="D23" s="514"/>
      <c r="E23" s="514"/>
      <c r="F23" s="78"/>
      <c r="G23" s="129">
        <v>35273700</v>
      </c>
    </row>
    <row r="24" spans="1:7" s="29" customFormat="1" ht="21.75" customHeight="1">
      <c r="A24" s="66"/>
      <c r="B24" s="66"/>
      <c r="C24" s="66"/>
      <c r="D24" s="66"/>
      <c r="E24" s="66"/>
      <c r="F24" s="78"/>
      <c r="G24" s="129"/>
    </row>
    <row r="25" spans="1:7" s="29" customFormat="1" ht="27.75" customHeight="1">
      <c r="A25" s="60"/>
      <c r="B25" s="62"/>
      <c r="C25" s="60"/>
      <c r="D25" s="58" t="s">
        <v>143</v>
      </c>
      <c r="E25" s="60"/>
      <c r="F25" s="67"/>
      <c r="G25" s="130">
        <v>34373700</v>
      </c>
    </row>
    <row r="26" spans="1:7" s="29" customFormat="1" ht="27.75" customHeight="1">
      <c r="A26" s="60"/>
      <c r="B26" s="62"/>
      <c r="C26" s="60"/>
      <c r="D26" s="58" t="s">
        <v>145</v>
      </c>
      <c r="E26" s="60"/>
      <c r="F26" s="67"/>
      <c r="G26" s="130">
        <f>F133</f>
        <v>700000</v>
      </c>
    </row>
    <row r="27" spans="1:7" s="29" customFormat="1" ht="26.25" customHeight="1">
      <c r="A27" s="60"/>
      <c r="B27" s="62"/>
      <c r="C27" s="60"/>
      <c r="D27" s="58" t="s">
        <v>144</v>
      </c>
      <c r="E27" s="68"/>
      <c r="F27" s="67"/>
      <c r="G27" s="130">
        <f>F134</f>
        <v>200000</v>
      </c>
    </row>
    <row r="28" spans="1:7" s="29" customFormat="1" ht="26.25" customHeight="1">
      <c r="A28" s="60"/>
      <c r="B28" s="62"/>
      <c r="C28" s="60"/>
      <c r="D28" s="58"/>
      <c r="E28" s="68"/>
      <c r="F28" s="67"/>
      <c r="G28" s="130"/>
    </row>
    <row r="29" spans="1:7" s="29" customFormat="1" ht="15" customHeight="1">
      <c r="A29" s="60"/>
      <c r="B29" s="62"/>
      <c r="C29" s="60"/>
      <c r="D29" s="58"/>
      <c r="E29" s="68"/>
      <c r="F29" s="67"/>
      <c r="G29" s="130"/>
    </row>
    <row r="30" spans="1:7" s="29" customFormat="1" ht="26.25" customHeight="1">
      <c r="A30" s="69" t="s">
        <v>57</v>
      </c>
      <c r="B30" s="59"/>
      <c r="C30" s="69"/>
      <c r="D30" s="69"/>
      <c r="E30" s="68"/>
      <c r="F30" s="67"/>
      <c r="G30" s="131">
        <v>30762950</v>
      </c>
    </row>
    <row r="31" spans="1:7" s="29" customFormat="1" ht="21" customHeight="1">
      <c r="A31" s="490"/>
      <c r="B31" s="492"/>
      <c r="C31" s="492"/>
      <c r="D31" s="492"/>
      <c r="E31" s="492"/>
      <c r="F31" s="492"/>
      <c r="G31" s="492"/>
    </row>
    <row r="32" spans="1:7" s="29" customFormat="1" ht="11.25" customHeight="1">
      <c r="A32" s="60"/>
      <c r="B32" s="62"/>
      <c r="C32" s="60"/>
      <c r="D32" s="60"/>
      <c r="E32" s="60"/>
      <c r="F32" s="60"/>
      <c r="G32" s="61"/>
    </row>
    <row r="33" spans="1:7" s="29" customFormat="1" ht="20.25">
      <c r="A33" s="490" t="s">
        <v>171</v>
      </c>
      <c r="B33" s="492"/>
      <c r="C33" s="492"/>
      <c r="D33" s="492"/>
      <c r="E33" s="492"/>
      <c r="F33" s="492"/>
      <c r="G33" s="492"/>
    </row>
    <row r="34" spans="1:7" s="29" customFormat="1" ht="26.25" customHeight="1">
      <c r="A34" s="490"/>
      <c r="B34" s="492"/>
      <c r="C34" s="492"/>
      <c r="D34" s="492"/>
      <c r="E34" s="492"/>
      <c r="F34" s="492"/>
      <c r="G34" s="492"/>
    </row>
    <row r="35" spans="1:7" s="29" customFormat="1" ht="40.5" customHeight="1">
      <c r="A35" s="491" t="s">
        <v>194</v>
      </c>
      <c r="B35" s="491"/>
      <c r="C35" s="491"/>
      <c r="D35" s="491"/>
      <c r="E35" s="491"/>
      <c r="F35" s="491"/>
      <c r="G35" s="491"/>
    </row>
    <row r="36" spans="1:7" s="29" customFormat="1" ht="18" customHeight="1">
      <c r="A36" s="50"/>
      <c r="B36" s="51"/>
      <c r="C36" s="50"/>
      <c r="D36" s="50"/>
      <c r="E36" s="50"/>
      <c r="F36" s="50"/>
      <c r="G36" s="52"/>
    </row>
    <row r="37" spans="1:7" s="29" customFormat="1" ht="43.5" customHeight="1">
      <c r="A37" s="491"/>
      <c r="B37" s="491"/>
      <c r="C37" s="491"/>
      <c r="D37" s="491"/>
      <c r="E37" s="491"/>
      <c r="F37" s="491"/>
      <c r="G37" s="491"/>
    </row>
    <row r="38" spans="1:7" s="29" customFormat="1" ht="14.25" customHeight="1">
      <c r="A38" s="86"/>
      <c r="B38" s="86"/>
      <c r="C38" s="86"/>
      <c r="D38" s="86"/>
      <c r="E38" s="86"/>
      <c r="F38" s="86"/>
      <c r="G38" s="86"/>
    </row>
    <row r="39" spans="1:7" s="29" customFormat="1" ht="14.25" customHeight="1">
      <c r="A39" s="86"/>
      <c r="B39" s="86"/>
      <c r="C39" s="86"/>
      <c r="D39" s="86"/>
      <c r="E39" s="86"/>
      <c r="F39" s="86"/>
      <c r="G39" s="86"/>
    </row>
    <row r="40" spans="1:7" s="29" customFormat="1" ht="9.75" customHeight="1" thickBot="1">
      <c r="A40" s="86"/>
      <c r="B40" s="86"/>
      <c r="C40" s="86"/>
      <c r="D40" s="86"/>
      <c r="E40" s="86"/>
      <c r="F40" s="86"/>
      <c r="G40" s="86"/>
    </row>
    <row r="41" spans="1:7" s="29" customFormat="1" ht="12.75">
      <c r="A41" s="17"/>
      <c r="B41" s="3"/>
      <c r="C41" s="31" t="s">
        <v>63</v>
      </c>
      <c r="D41" s="32" t="s">
        <v>63</v>
      </c>
      <c r="E41" s="33" t="s">
        <v>59</v>
      </c>
      <c r="F41" s="21" t="s">
        <v>64</v>
      </c>
      <c r="G41" s="34"/>
    </row>
    <row r="42" spans="1:7" s="29" customFormat="1" ht="13.5" thickBot="1">
      <c r="A42" s="2"/>
      <c r="B42" s="3"/>
      <c r="C42" s="4" t="s">
        <v>61</v>
      </c>
      <c r="D42" s="5" t="s">
        <v>61</v>
      </c>
      <c r="E42" s="6"/>
      <c r="F42" s="7">
        <v>2011</v>
      </c>
      <c r="G42" s="8"/>
    </row>
    <row r="43" spans="1:7" s="29" customFormat="1" ht="24" customHeight="1">
      <c r="A43" s="1"/>
      <c r="B43" s="9"/>
      <c r="C43" s="10"/>
      <c r="D43" s="507"/>
      <c r="E43" s="11" t="s">
        <v>65</v>
      </c>
      <c r="F43" s="510"/>
      <c r="G43" s="8"/>
    </row>
    <row r="44" spans="1:7" s="29" customFormat="1" ht="16.5">
      <c r="A44" s="1"/>
      <c r="B44" s="9"/>
      <c r="C44" s="12">
        <v>71</v>
      </c>
      <c r="D44" s="508"/>
      <c r="E44" s="13" t="s">
        <v>147</v>
      </c>
      <c r="F44" s="511"/>
      <c r="G44" s="8"/>
    </row>
    <row r="45" spans="1:7" s="29" customFormat="1" ht="19.5" customHeight="1">
      <c r="A45" s="1"/>
      <c r="B45" s="9"/>
      <c r="C45" s="14">
        <v>711</v>
      </c>
      <c r="D45" s="509"/>
      <c r="E45" s="15" t="s">
        <v>66</v>
      </c>
      <c r="F45" s="512"/>
      <c r="G45" s="8"/>
    </row>
    <row r="46" spans="1:7" s="29" customFormat="1" ht="23.25" customHeight="1">
      <c r="A46" s="1"/>
      <c r="B46" s="9"/>
      <c r="C46" s="94">
        <v>7111</v>
      </c>
      <c r="D46" s="499" t="s">
        <v>71</v>
      </c>
      <c r="E46" s="513"/>
      <c r="F46" s="95">
        <f>F47+F48+F49+F50</f>
        <v>6416650</v>
      </c>
      <c r="G46" s="8"/>
    </row>
    <row r="47" spans="1:7" s="29" customFormat="1" ht="24.75" customHeight="1">
      <c r="A47" s="1"/>
      <c r="B47" s="9"/>
      <c r="C47" s="96"/>
      <c r="D47" s="97">
        <v>71111</v>
      </c>
      <c r="E47" s="98" t="s">
        <v>67</v>
      </c>
      <c r="F47" s="74">
        <v>5492550</v>
      </c>
      <c r="G47" s="8"/>
    </row>
    <row r="48" spans="1:7" s="29" customFormat="1" ht="30.75" customHeight="1">
      <c r="A48" s="1"/>
      <c r="B48" s="9"/>
      <c r="C48" s="96"/>
      <c r="D48" s="99">
        <v>71114</v>
      </c>
      <c r="E48" s="100" t="s">
        <v>68</v>
      </c>
      <c r="F48" s="40">
        <v>70000</v>
      </c>
      <c r="G48" s="8"/>
    </row>
    <row r="49" spans="1:7" s="29" customFormat="1" ht="22.5" customHeight="1">
      <c r="A49" s="1"/>
      <c r="B49" s="9"/>
      <c r="C49" s="96"/>
      <c r="D49" s="99">
        <v>71116</v>
      </c>
      <c r="E49" s="101" t="s">
        <v>69</v>
      </c>
      <c r="F49" s="40">
        <v>168600</v>
      </c>
      <c r="G49" s="8"/>
    </row>
    <row r="50" spans="1:7" s="29" customFormat="1" ht="22.5" customHeight="1">
      <c r="A50" s="1"/>
      <c r="B50" s="9"/>
      <c r="C50" s="96"/>
      <c r="D50" s="99">
        <v>71117</v>
      </c>
      <c r="E50" s="102" t="s">
        <v>70</v>
      </c>
      <c r="F50" s="40">
        <v>685500</v>
      </c>
      <c r="G50" s="8"/>
    </row>
    <row r="51" spans="1:7" s="29" customFormat="1" ht="27" customHeight="1">
      <c r="A51" s="1"/>
      <c r="B51" s="9"/>
      <c r="C51" s="94">
        <v>7113</v>
      </c>
      <c r="D51" s="497" t="s">
        <v>115</v>
      </c>
      <c r="E51" s="505"/>
      <c r="F51" s="103">
        <f>SUM(F52:F53)</f>
        <v>6800000</v>
      </c>
      <c r="G51" s="8"/>
    </row>
    <row r="52" spans="1:7" s="29" customFormat="1" ht="27" customHeight="1">
      <c r="A52" s="1"/>
      <c r="B52" s="9"/>
      <c r="C52" s="96"/>
      <c r="D52" s="99">
        <v>71131</v>
      </c>
      <c r="E52" s="102" t="s">
        <v>72</v>
      </c>
      <c r="F52" s="40">
        <v>4300000</v>
      </c>
      <c r="G52" s="8"/>
    </row>
    <row r="53" spans="1:7" s="29" customFormat="1" ht="27" customHeight="1">
      <c r="A53" s="1"/>
      <c r="B53" s="9"/>
      <c r="C53" s="96"/>
      <c r="D53" s="99">
        <v>71132</v>
      </c>
      <c r="E53" s="102" t="s">
        <v>170</v>
      </c>
      <c r="F53" s="40">
        <v>2500000</v>
      </c>
      <c r="G53" s="8"/>
    </row>
    <row r="54" spans="1:7" s="29" customFormat="1" ht="27" customHeight="1">
      <c r="A54" s="1"/>
      <c r="B54" s="9"/>
      <c r="C54" s="94">
        <v>7117</v>
      </c>
      <c r="D54" s="497" t="s">
        <v>116</v>
      </c>
      <c r="E54" s="506"/>
      <c r="F54" s="103">
        <f>SUM(F55:F55)</f>
        <v>8000000</v>
      </c>
      <c r="G54" s="8"/>
    </row>
    <row r="55" spans="1:7" s="29" customFormat="1" ht="27" customHeight="1">
      <c r="A55" s="1"/>
      <c r="B55" s="9"/>
      <c r="C55" s="96"/>
      <c r="D55" s="99">
        <v>71175</v>
      </c>
      <c r="E55" s="102" t="s">
        <v>73</v>
      </c>
      <c r="F55" s="40">
        <v>8000000</v>
      </c>
      <c r="G55" s="8"/>
    </row>
    <row r="56" spans="1:7" s="29" customFormat="1" ht="27" customHeight="1">
      <c r="A56" s="1"/>
      <c r="B56" s="9"/>
      <c r="C56" s="94">
        <v>713</v>
      </c>
      <c r="D56" s="497" t="s">
        <v>77</v>
      </c>
      <c r="E56" s="506"/>
      <c r="F56" s="103">
        <f>SUM(F57:F58)</f>
        <v>1770000</v>
      </c>
      <c r="G56" s="8"/>
    </row>
    <row r="57" spans="1:7" s="29" customFormat="1" ht="27" customHeight="1">
      <c r="A57" s="1"/>
      <c r="B57" s="9"/>
      <c r="C57" s="96"/>
      <c r="D57" s="99">
        <v>71312</v>
      </c>
      <c r="E57" s="102" t="s">
        <v>75</v>
      </c>
      <c r="F57" s="76">
        <v>770000</v>
      </c>
      <c r="G57" s="8"/>
    </row>
    <row r="58" spans="1:7" s="29" customFormat="1" ht="27" customHeight="1">
      <c r="A58" s="1"/>
      <c r="B58" s="9"/>
      <c r="C58" s="96"/>
      <c r="D58" s="99">
        <v>71351</v>
      </c>
      <c r="E58" s="102" t="s">
        <v>76</v>
      </c>
      <c r="F58" s="76">
        <v>1000000</v>
      </c>
      <c r="G58" s="8"/>
    </row>
    <row r="59" spans="1:7" s="29" customFormat="1" ht="21.75" customHeight="1">
      <c r="A59" s="1"/>
      <c r="B59" s="9"/>
      <c r="C59" s="94">
        <v>714</v>
      </c>
      <c r="D59" s="497" t="s">
        <v>78</v>
      </c>
      <c r="E59" s="506"/>
      <c r="F59" s="103">
        <f>SUM(F60:F64)</f>
        <v>26130000</v>
      </c>
      <c r="G59" s="8"/>
    </row>
    <row r="60" spans="1:7" s="29" customFormat="1" ht="34.5" customHeight="1">
      <c r="A60" s="1"/>
      <c r="B60" s="9"/>
      <c r="C60" s="96"/>
      <c r="D60" s="99">
        <v>71420</v>
      </c>
      <c r="E60" s="104" t="s">
        <v>196</v>
      </c>
      <c r="F60" s="76">
        <v>970000</v>
      </c>
      <c r="G60" s="8"/>
    </row>
    <row r="61" spans="1:7" s="29" customFormat="1" ht="39" customHeight="1">
      <c r="A61" s="1"/>
      <c r="B61" s="9"/>
      <c r="C61" s="96"/>
      <c r="D61" s="99">
        <v>71460</v>
      </c>
      <c r="E61" s="112" t="s">
        <v>192</v>
      </c>
      <c r="F61" s="76">
        <v>23500000</v>
      </c>
      <c r="G61" s="91"/>
    </row>
    <row r="62" spans="1:7" s="29" customFormat="1" ht="30" customHeight="1">
      <c r="A62" s="1"/>
      <c r="B62" s="9"/>
      <c r="C62" s="96"/>
      <c r="D62" s="99">
        <v>71461</v>
      </c>
      <c r="E62" s="105" t="s">
        <v>191</v>
      </c>
      <c r="F62" s="76">
        <v>250000</v>
      </c>
      <c r="G62" s="91"/>
    </row>
    <row r="63" spans="1:7" s="29" customFormat="1" ht="30" customHeight="1">
      <c r="A63" s="1"/>
      <c r="B63" s="9"/>
      <c r="C63" s="96"/>
      <c r="D63" s="99">
        <v>71470</v>
      </c>
      <c r="E63" s="105" t="s">
        <v>197</v>
      </c>
      <c r="F63" s="76">
        <v>850000</v>
      </c>
      <c r="G63" s="91"/>
    </row>
    <row r="64" spans="1:7" s="29" customFormat="1" ht="28.5" customHeight="1">
      <c r="A64" s="1"/>
      <c r="B64" s="9"/>
      <c r="C64" s="96"/>
      <c r="D64" s="106">
        <v>71480</v>
      </c>
      <c r="E64" s="102" t="s">
        <v>206</v>
      </c>
      <c r="F64" s="76">
        <v>560000</v>
      </c>
      <c r="G64" s="8"/>
    </row>
    <row r="65" spans="1:7" s="29" customFormat="1" ht="21.75" customHeight="1">
      <c r="A65" s="1"/>
      <c r="B65" s="9"/>
      <c r="C65" s="94">
        <v>715</v>
      </c>
      <c r="D65" s="497" t="s">
        <v>120</v>
      </c>
      <c r="E65" s="506"/>
      <c r="F65" s="103">
        <f>SUM(F66:F70)</f>
        <v>2770000</v>
      </c>
      <c r="G65" s="8"/>
    </row>
    <row r="66" spans="1:7" s="29" customFormat="1" ht="30" customHeight="1">
      <c r="A66" s="1"/>
      <c r="B66" s="9"/>
      <c r="C66" s="96"/>
      <c r="D66" s="99">
        <v>71523</v>
      </c>
      <c r="E66" s="104" t="s">
        <v>74</v>
      </c>
      <c r="F66" s="40">
        <v>65000</v>
      </c>
      <c r="G66" s="8"/>
    </row>
    <row r="67" spans="1:7" s="29" customFormat="1" ht="30" customHeight="1">
      <c r="A67" s="1"/>
      <c r="B67" s="9"/>
      <c r="C67" s="96"/>
      <c r="D67" s="99">
        <v>71525</v>
      </c>
      <c r="E67" s="104" t="s">
        <v>119</v>
      </c>
      <c r="F67" s="40">
        <v>5000</v>
      </c>
      <c r="G67" s="8"/>
    </row>
    <row r="68" spans="1:7" s="29" customFormat="1" ht="49.5" customHeight="1">
      <c r="A68" s="1"/>
      <c r="B68" s="9"/>
      <c r="C68" s="96"/>
      <c r="D68" s="99">
        <v>71531</v>
      </c>
      <c r="E68" s="104" t="s">
        <v>51</v>
      </c>
      <c r="F68" s="40">
        <v>750000</v>
      </c>
      <c r="G68" s="39"/>
    </row>
    <row r="69" spans="1:7" s="29" customFormat="1" ht="27.75" customHeight="1">
      <c r="A69" s="1"/>
      <c r="B69" s="9"/>
      <c r="C69" s="96"/>
      <c r="D69" s="107">
        <v>71532</v>
      </c>
      <c r="E69" s="108" t="s">
        <v>166</v>
      </c>
      <c r="F69" s="40">
        <v>1200000</v>
      </c>
      <c r="G69" s="8"/>
    </row>
    <row r="70" spans="1:7" s="29" customFormat="1" ht="24" customHeight="1">
      <c r="A70" s="1"/>
      <c r="B70" s="9"/>
      <c r="C70" s="96"/>
      <c r="D70" s="107">
        <v>71554</v>
      </c>
      <c r="E70" s="109" t="s">
        <v>121</v>
      </c>
      <c r="F70" s="40">
        <v>750000</v>
      </c>
      <c r="G70" s="8"/>
    </row>
    <row r="71" spans="1:7" s="29" customFormat="1" ht="24" customHeight="1">
      <c r="A71" s="1"/>
      <c r="B71" s="9"/>
      <c r="C71" s="110">
        <v>72</v>
      </c>
      <c r="D71" s="499" t="s">
        <v>118</v>
      </c>
      <c r="E71" s="500"/>
      <c r="F71" s="111"/>
      <c r="G71" s="8"/>
    </row>
    <row r="72" spans="1:7" s="29" customFormat="1" ht="26.25" customHeight="1">
      <c r="A72" s="1"/>
      <c r="B72" s="9"/>
      <c r="C72" s="110">
        <v>721</v>
      </c>
      <c r="D72" s="497" t="s">
        <v>122</v>
      </c>
      <c r="E72" s="498"/>
      <c r="F72" s="103">
        <f>SUM(F73)</f>
        <v>14000000</v>
      </c>
      <c r="G72" s="8"/>
    </row>
    <row r="73" spans="1:7" s="29" customFormat="1" ht="35.25" customHeight="1">
      <c r="A73" s="1"/>
      <c r="B73" s="9"/>
      <c r="C73" s="96"/>
      <c r="D73" s="97">
        <v>72112</v>
      </c>
      <c r="E73" s="113" t="s">
        <v>50</v>
      </c>
      <c r="F73" s="40">
        <v>14000000</v>
      </c>
      <c r="G73" s="8"/>
    </row>
    <row r="74" spans="1:7" s="29" customFormat="1" ht="28.5" customHeight="1">
      <c r="A74" s="1"/>
      <c r="B74" s="9"/>
      <c r="C74" s="110">
        <v>73</v>
      </c>
      <c r="D74" s="499" t="s">
        <v>45</v>
      </c>
      <c r="E74" s="500"/>
      <c r="F74" s="103">
        <f>SUM(F75)</f>
        <v>0</v>
      </c>
      <c r="G74" s="8"/>
    </row>
    <row r="75" spans="1:7" s="29" customFormat="1" ht="24.75" customHeight="1">
      <c r="A75" s="1"/>
      <c r="B75" s="9"/>
      <c r="C75" s="110">
        <v>732</v>
      </c>
      <c r="D75" s="99">
        <v>73211</v>
      </c>
      <c r="E75" s="104" t="s">
        <v>124</v>
      </c>
      <c r="F75" s="40">
        <v>0</v>
      </c>
      <c r="G75" s="8"/>
    </row>
    <row r="76" spans="1:7" s="29" customFormat="1" ht="20.25" customHeight="1">
      <c r="A76" s="1"/>
      <c r="B76" s="9"/>
      <c r="C76" s="94">
        <v>74</v>
      </c>
      <c r="D76" s="499" t="s">
        <v>123</v>
      </c>
      <c r="E76" s="500"/>
      <c r="F76" s="111"/>
      <c r="G76" s="8"/>
    </row>
    <row r="77" spans="1:7" s="29" customFormat="1" ht="23.25" customHeight="1">
      <c r="A77" s="1"/>
      <c r="B77" s="9"/>
      <c r="C77" s="94">
        <v>742</v>
      </c>
      <c r="D77" s="497" t="s">
        <v>117</v>
      </c>
      <c r="E77" s="498"/>
      <c r="F77" s="75">
        <f>F78</f>
        <v>150000</v>
      </c>
      <c r="G77" s="8"/>
    </row>
    <row r="78" spans="1:7" s="29" customFormat="1" ht="26.25" customHeight="1" thickBot="1">
      <c r="A78" s="1"/>
      <c r="B78" s="9"/>
      <c r="C78" s="96"/>
      <c r="D78" s="99">
        <v>74211</v>
      </c>
      <c r="E78" s="102" t="s">
        <v>49</v>
      </c>
      <c r="F78" s="40">
        <v>150000</v>
      </c>
      <c r="G78" s="8"/>
    </row>
    <row r="79" spans="1:7" s="29" customFormat="1" ht="33" customHeight="1" thickBot="1" thickTop="1">
      <c r="A79" s="1"/>
      <c r="B79" s="9"/>
      <c r="C79" s="16">
        <v>7</v>
      </c>
      <c r="D79" s="501" t="s">
        <v>125</v>
      </c>
      <c r="E79" s="502"/>
      <c r="F79" s="132">
        <f>F77+F72+F65+F59+F56+F54+F51+F46+F74</f>
        <v>66036650</v>
      </c>
      <c r="G79" s="8"/>
    </row>
    <row r="80" spans="1:7" s="29" customFormat="1" ht="15" customHeight="1" thickBot="1">
      <c r="A80" s="1"/>
      <c r="B80" s="9"/>
      <c r="C80" s="88"/>
      <c r="D80" s="89"/>
      <c r="E80" s="87"/>
      <c r="F80" s="90"/>
      <c r="G80" s="35"/>
    </row>
    <row r="81" spans="1:7" s="29" customFormat="1" ht="12.75">
      <c r="A81" s="17"/>
      <c r="B81" s="3"/>
      <c r="C81" s="18" t="s">
        <v>139</v>
      </c>
      <c r="D81" s="19" t="s">
        <v>139</v>
      </c>
      <c r="E81" s="20" t="s">
        <v>59</v>
      </c>
      <c r="F81" s="21" t="s">
        <v>64</v>
      </c>
      <c r="G81" s="8"/>
    </row>
    <row r="82" spans="1:7" s="29" customFormat="1" ht="13.5" thickBot="1">
      <c r="A82" s="2"/>
      <c r="B82" s="3"/>
      <c r="C82" s="22" t="s">
        <v>61</v>
      </c>
      <c r="D82" s="23" t="s">
        <v>61</v>
      </c>
      <c r="E82" s="24"/>
      <c r="F82" s="7">
        <v>2011</v>
      </c>
      <c r="G82" s="8"/>
    </row>
    <row r="83" spans="1:7" s="29" customFormat="1" ht="19.5" customHeight="1">
      <c r="A83" s="1"/>
      <c r="B83" s="9"/>
      <c r="C83" s="110"/>
      <c r="D83" s="114"/>
      <c r="E83" s="25" t="s">
        <v>79</v>
      </c>
      <c r="F83" s="115"/>
      <c r="G83" s="8"/>
    </row>
    <row r="84" spans="1:7" s="29" customFormat="1" ht="19.5" customHeight="1">
      <c r="A84" s="1"/>
      <c r="B84" s="9"/>
      <c r="C84" s="110">
        <v>411</v>
      </c>
      <c r="D84" s="116"/>
      <c r="E84" s="117" t="s">
        <v>0</v>
      </c>
      <c r="F84" s="128">
        <f>F85+F86+F87+F88+F89</f>
        <v>8725100</v>
      </c>
      <c r="G84" s="8"/>
    </row>
    <row r="85" spans="1:7" s="29" customFormat="1" ht="16.5" customHeight="1">
      <c r="A85" s="1"/>
      <c r="B85" s="9"/>
      <c r="C85" s="110"/>
      <c r="D85" s="99">
        <v>4111</v>
      </c>
      <c r="E85" s="102" t="s">
        <v>91</v>
      </c>
      <c r="F85" s="40">
        <v>5184500</v>
      </c>
      <c r="G85" s="8"/>
    </row>
    <row r="86" spans="1:7" s="29" customFormat="1" ht="16.5" customHeight="1">
      <c r="A86" s="1"/>
      <c r="B86" s="9"/>
      <c r="C86" s="110"/>
      <c r="D86" s="99">
        <v>4112</v>
      </c>
      <c r="E86" s="102" t="s">
        <v>80</v>
      </c>
      <c r="F86" s="40">
        <v>706200</v>
      </c>
      <c r="G86" s="8"/>
    </row>
    <row r="87" spans="1:7" s="29" customFormat="1" ht="16.5" customHeight="1">
      <c r="A87" s="1"/>
      <c r="B87" s="9"/>
      <c r="C87" s="110"/>
      <c r="D87" s="99">
        <v>4113</v>
      </c>
      <c r="E87" s="102" t="s">
        <v>126</v>
      </c>
      <c r="F87" s="40">
        <v>1813300</v>
      </c>
      <c r="G87" s="8"/>
    </row>
    <row r="88" spans="1:7" s="29" customFormat="1" ht="16.5" customHeight="1">
      <c r="A88" s="1"/>
      <c r="B88" s="9"/>
      <c r="C88" s="110"/>
      <c r="D88" s="99">
        <v>4114</v>
      </c>
      <c r="E88" s="102" t="s">
        <v>127</v>
      </c>
      <c r="F88" s="40">
        <v>886700</v>
      </c>
      <c r="G88" s="8"/>
    </row>
    <row r="89" spans="1:7" s="29" customFormat="1" ht="16.5" customHeight="1">
      <c r="A89" s="1"/>
      <c r="B89" s="9"/>
      <c r="C89" s="110"/>
      <c r="D89" s="99">
        <v>4115</v>
      </c>
      <c r="E89" s="102" t="s">
        <v>73</v>
      </c>
      <c r="F89" s="40">
        <v>134400</v>
      </c>
      <c r="G89" s="8"/>
    </row>
    <row r="90" spans="1:7" s="29" customFormat="1" ht="19.5" customHeight="1">
      <c r="A90" s="1"/>
      <c r="B90" s="9"/>
      <c r="C90" s="110">
        <v>412</v>
      </c>
      <c r="D90" s="116"/>
      <c r="E90" s="117" t="s">
        <v>1</v>
      </c>
      <c r="F90" s="128">
        <f>F91+F92+F93+F94+F95+F96</f>
        <v>2120800</v>
      </c>
      <c r="G90" s="8"/>
    </row>
    <row r="91" spans="1:7" s="29" customFormat="1" ht="16.5" customHeight="1">
      <c r="A91" s="1"/>
      <c r="B91" s="9"/>
      <c r="C91" s="110"/>
      <c r="D91" s="99">
        <v>4121</v>
      </c>
      <c r="E91" s="102" t="s">
        <v>81</v>
      </c>
      <c r="F91" s="40">
        <v>833000</v>
      </c>
      <c r="G91" s="8"/>
    </row>
    <row r="92" spans="1:7" s="29" customFormat="1" ht="16.5" customHeight="1">
      <c r="A92" s="1"/>
      <c r="B92" s="9"/>
      <c r="C92" s="110"/>
      <c r="D92" s="99">
        <v>4122</v>
      </c>
      <c r="E92" s="102" t="s">
        <v>83</v>
      </c>
      <c r="F92" s="40">
        <v>294900</v>
      </c>
      <c r="G92" s="8"/>
    </row>
    <row r="93" spans="1:7" s="29" customFormat="1" ht="16.5" customHeight="1">
      <c r="A93" s="1"/>
      <c r="B93" s="9"/>
      <c r="C93" s="110"/>
      <c r="D93" s="99">
        <v>4125</v>
      </c>
      <c r="E93" s="102" t="s">
        <v>82</v>
      </c>
      <c r="F93" s="40">
        <v>446100</v>
      </c>
      <c r="G93" s="8"/>
    </row>
    <row r="94" spans="1:7" s="29" customFormat="1" ht="16.5" customHeight="1">
      <c r="A94" s="1"/>
      <c r="B94" s="9"/>
      <c r="C94" s="110"/>
      <c r="D94" s="99">
        <v>4127</v>
      </c>
      <c r="E94" s="102" t="s">
        <v>128</v>
      </c>
      <c r="F94" s="40">
        <v>200000</v>
      </c>
      <c r="G94" s="8"/>
    </row>
    <row r="95" spans="1:7" s="29" customFormat="1" ht="16.5" customHeight="1">
      <c r="A95" s="1"/>
      <c r="B95" s="9"/>
      <c r="C95" s="110"/>
      <c r="D95" s="99">
        <v>4128</v>
      </c>
      <c r="E95" s="102" t="s">
        <v>129</v>
      </c>
      <c r="F95" s="40">
        <v>200000</v>
      </c>
      <c r="G95" s="8"/>
    </row>
    <row r="96" spans="1:7" s="29" customFormat="1" ht="16.5" customHeight="1">
      <c r="A96" s="1"/>
      <c r="B96" s="9"/>
      <c r="C96" s="110"/>
      <c r="D96" s="99">
        <v>4129</v>
      </c>
      <c r="E96" s="102" t="s">
        <v>84</v>
      </c>
      <c r="F96" s="40">
        <v>146800</v>
      </c>
      <c r="G96" s="8"/>
    </row>
    <row r="97" spans="1:7" s="29" customFormat="1" ht="19.5" customHeight="1">
      <c r="A97" s="1"/>
      <c r="B97" s="9"/>
      <c r="C97" s="110">
        <v>413</v>
      </c>
      <c r="D97" s="116"/>
      <c r="E97" s="117" t="s">
        <v>2</v>
      </c>
      <c r="F97" s="128">
        <f>SUM(F98:F105)</f>
        <v>7526000</v>
      </c>
      <c r="G97" s="8"/>
    </row>
    <row r="98" spans="1:7" s="29" customFormat="1" ht="16.5" customHeight="1">
      <c r="A98" s="1"/>
      <c r="B98" s="9"/>
      <c r="C98" s="110"/>
      <c r="D98" s="99">
        <v>4131</v>
      </c>
      <c r="E98" s="102" t="s">
        <v>130</v>
      </c>
      <c r="F98" s="40">
        <v>526200</v>
      </c>
      <c r="G98" s="8"/>
    </row>
    <row r="99" spans="1:7" s="29" customFormat="1" ht="16.5" customHeight="1">
      <c r="A99" s="1"/>
      <c r="B99" s="9"/>
      <c r="C99" s="110"/>
      <c r="D99" s="99">
        <v>4132</v>
      </c>
      <c r="E99" s="102" t="s">
        <v>9</v>
      </c>
      <c r="F99" s="40">
        <v>133900</v>
      </c>
      <c r="G99" s="8"/>
    </row>
    <row r="100" spans="1:7" s="29" customFormat="1" ht="16.5" customHeight="1">
      <c r="A100" s="1"/>
      <c r="B100" s="9"/>
      <c r="C100" s="110"/>
      <c r="D100" s="99">
        <v>4133</v>
      </c>
      <c r="E100" s="102" t="s">
        <v>10</v>
      </c>
      <c r="F100" s="40">
        <v>24500</v>
      </c>
      <c r="G100" s="8"/>
    </row>
    <row r="101" spans="1:7" s="29" customFormat="1" ht="16.5" customHeight="1">
      <c r="A101" s="1"/>
      <c r="B101" s="9"/>
      <c r="C101" s="110"/>
      <c r="D101" s="99">
        <v>4134</v>
      </c>
      <c r="E101" s="102" t="s">
        <v>25</v>
      </c>
      <c r="F101" s="40">
        <v>2183000</v>
      </c>
      <c r="G101" s="8"/>
    </row>
    <row r="102" spans="1:7" s="29" customFormat="1" ht="16.5" customHeight="1">
      <c r="A102" s="1"/>
      <c r="B102" s="9"/>
      <c r="C102" s="110"/>
      <c r="D102" s="99">
        <v>4135</v>
      </c>
      <c r="E102" s="102" t="s">
        <v>132</v>
      </c>
      <c r="F102" s="40">
        <v>255000</v>
      </c>
      <c r="G102" s="8"/>
    </row>
    <row r="103" spans="1:7" s="29" customFormat="1" ht="16.5" customHeight="1">
      <c r="A103" s="1"/>
      <c r="B103" s="9"/>
      <c r="C103" s="110"/>
      <c r="D103" s="99">
        <v>4136</v>
      </c>
      <c r="E103" s="102" t="s">
        <v>131</v>
      </c>
      <c r="F103" s="40">
        <v>66500</v>
      </c>
      <c r="G103" s="8"/>
    </row>
    <row r="104" spans="1:7" s="29" customFormat="1" ht="16.5" customHeight="1">
      <c r="A104" s="1"/>
      <c r="B104" s="9"/>
      <c r="C104" s="110"/>
      <c r="D104" s="99">
        <v>4137</v>
      </c>
      <c r="E104" s="102" t="s">
        <v>133</v>
      </c>
      <c r="F104" s="40">
        <v>110000</v>
      </c>
      <c r="G104" s="8"/>
    </row>
    <row r="105" spans="1:7" s="29" customFormat="1" ht="16.5" customHeight="1">
      <c r="A105" s="1"/>
      <c r="B105" s="9"/>
      <c r="C105" s="110"/>
      <c r="D105" s="99">
        <v>4139</v>
      </c>
      <c r="E105" s="102" t="s">
        <v>85</v>
      </c>
      <c r="F105" s="40">
        <v>4226900</v>
      </c>
      <c r="G105" s="8"/>
    </row>
    <row r="106" spans="1:7" s="29" customFormat="1" ht="19.5" customHeight="1">
      <c r="A106" s="1"/>
      <c r="B106" s="9"/>
      <c r="C106" s="110">
        <v>414</v>
      </c>
      <c r="D106" s="116"/>
      <c r="E106" s="117" t="s">
        <v>134</v>
      </c>
      <c r="F106" s="128">
        <f>F107+F108+F109</f>
        <v>335000</v>
      </c>
      <c r="G106" s="8"/>
    </row>
    <row r="107" spans="1:7" s="29" customFormat="1" ht="16.5" customHeight="1">
      <c r="A107" s="1"/>
      <c r="B107" s="9"/>
      <c r="C107" s="110"/>
      <c r="D107" s="99">
        <v>4142</v>
      </c>
      <c r="E107" s="104" t="s">
        <v>52</v>
      </c>
      <c r="F107" s="40">
        <v>120000</v>
      </c>
      <c r="G107" s="8"/>
    </row>
    <row r="108" spans="1:7" s="29" customFormat="1" ht="16.5" customHeight="1">
      <c r="A108" s="1"/>
      <c r="B108" s="9"/>
      <c r="C108" s="110"/>
      <c r="D108" s="99">
        <v>4143</v>
      </c>
      <c r="E108" s="104" t="s">
        <v>182</v>
      </c>
      <c r="F108" s="40">
        <v>150000</v>
      </c>
      <c r="G108" s="8"/>
    </row>
    <row r="109" spans="1:7" s="29" customFormat="1" ht="16.5" customHeight="1">
      <c r="A109" s="1"/>
      <c r="B109" s="9"/>
      <c r="C109" s="110"/>
      <c r="D109" s="99">
        <v>4144</v>
      </c>
      <c r="E109" s="119" t="s">
        <v>140</v>
      </c>
      <c r="F109" s="40">
        <v>65000</v>
      </c>
      <c r="G109" s="8"/>
    </row>
    <row r="110" spans="1:7" s="29" customFormat="1" ht="19.5" customHeight="1">
      <c r="A110" s="1"/>
      <c r="B110" s="9"/>
      <c r="C110" s="110">
        <v>415</v>
      </c>
      <c r="D110" s="120"/>
      <c r="E110" s="121" t="s">
        <v>108</v>
      </c>
      <c r="F110" s="128">
        <f>F111+F112</f>
        <v>700000</v>
      </c>
      <c r="G110" s="8"/>
    </row>
    <row r="111" spans="1:7" s="29" customFormat="1" ht="16.5" customHeight="1">
      <c r="A111" s="1"/>
      <c r="B111" s="9"/>
      <c r="C111" s="110"/>
      <c r="D111" s="99">
        <v>4151</v>
      </c>
      <c r="E111" s="113" t="s">
        <v>109</v>
      </c>
      <c r="F111" s="40">
        <v>50000</v>
      </c>
      <c r="G111" s="8"/>
    </row>
    <row r="112" spans="1:7" s="29" customFormat="1" ht="16.5" customHeight="1">
      <c r="A112" s="1"/>
      <c r="B112" s="9"/>
      <c r="C112" s="110"/>
      <c r="D112" s="99">
        <v>4152</v>
      </c>
      <c r="E112" s="102" t="s">
        <v>110</v>
      </c>
      <c r="F112" s="40">
        <v>650000</v>
      </c>
      <c r="G112" s="8"/>
    </row>
    <row r="113" spans="1:7" s="29" customFormat="1" ht="19.5" customHeight="1">
      <c r="A113" s="1"/>
      <c r="B113" s="9"/>
      <c r="C113" s="110">
        <v>416</v>
      </c>
      <c r="D113" s="116"/>
      <c r="E113" s="117" t="s">
        <v>86</v>
      </c>
      <c r="F113" s="128">
        <f>F114</f>
        <v>6000</v>
      </c>
      <c r="G113" s="8"/>
    </row>
    <row r="114" spans="1:7" s="29" customFormat="1" ht="16.5" customHeight="1">
      <c r="A114" s="1"/>
      <c r="B114" s="9"/>
      <c r="C114" s="110"/>
      <c r="D114" s="99">
        <v>4161</v>
      </c>
      <c r="E114" s="102" t="s">
        <v>87</v>
      </c>
      <c r="F114" s="40">
        <v>6000</v>
      </c>
      <c r="G114" s="8"/>
    </row>
    <row r="115" spans="1:7" s="29" customFormat="1" ht="19.5" customHeight="1">
      <c r="A115" s="1"/>
      <c r="B115" s="9"/>
      <c r="C115" s="110">
        <v>418</v>
      </c>
      <c r="D115" s="116"/>
      <c r="E115" s="117" t="s">
        <v>138</v>
      </c>
      <c r="F115" s="128">
        <f>F116</f>
        <v>100000</v>
      </c>
      <c r="G115" s="8"/>
    </row>
    <row r="116" spans="1:7" s="29" customFormat="1" ht="16.5" customHeight="1">
      <c r="A116" s="1"/>
      <c r="B116" s="9"/>
      <c r="C116" s="110"/>
      <c r="D116" s="99">
        <v>4181</v>
      </c>
      <c r="E116" s="104" t="s">
        <v>104</v>
      </c>
      <c r="F116" s="40">
        <v>100000</v>
      </c>
      <c r="G116" s="8"/>
    </row>
    <row r="117" spans="1:7" s="29" customFormat="1" ht="34.5" customHeight="1">
      <c r="A117" s="1"/>
      <c r="B117" s="9"/>
      <c r="C117" s="110">
        <v>431</v>
      </c>
      <c r="D117" s="116"/>
      <c r="E117" s="38" t="s">
        <v>8</v>
      </c>
      <c r="F117" s="128">
        <f>F118+F119+F120+F121+F123+F122</f>
        <v>12338500</v>
      </c>
      <c r="G117" s="8"/>
    </row>
    <row r="118" spans="1:7" s="29" customFormat="1" ht="16.5" customHeight="1">
      <c r="A118" s="1"/>
      <c r="B118" s="9"/>
      <c r="C118" s="110"/>
      <c r="D118" s="99">
        <v>4311</v>
      </c>
      <c r="E118" s="122" t="s">
        <v>36</v>
      </c>
      <c r="F118" s="40">
        <v>130000</v>
      </c>
      <c r="G118" s="8"/>
    </row>
    <row r="119" spans="1:7" s="29" customFormat="1" ht="16.5" customHeight="1">
      <c r="A119" s="1"/>
      <c r="B119" s="9"/>
      <c r="C119" s="110"/>
      <c r="D119" s="99">
        <v>4312</v>
      </c>
      <c r="E119" s="118" t="s">
        <v>11</v>
      </c>
      <c r="F119" s="40">
        <v>560500</v>
      </c>
      <c r="G119" s="8"/>
    </row>
    <row r="120" spans="1:7" s="29" customFormat="1" ht="16.5" customHeight="1">
      <c r="A120" s="1"/>
      <c r="B120" s="9"/>
      <c r="C120" s="110"/>
      <c r="D120" s="99">
        <v>4313</v>
      </c>
      <c r="E120" s="118" t="s">
        <v>135</v>
      </c>
      <c r="F120" s="40">
        <v>1285000</v>
      </c>
      <c r="G120" s="8"/>
    </row>
    <row r="121" spans="1:7" s="29" customFormat="1" ht="16.5" customHeight="1">
      <c r="A121" s="1"/>
      <c r="B121" s="9"/>
      <c r="C121" s="110"/>
      <c r="D121" s="99">
        <v>4317</v>
      </c>
      <c r="E121" s="118" t="s">
        <v>136</v>
      </c>
      <c r="F121" s="40">
        <v>1070000</v>
      </c>
      <c r="G121" s="8"/>
    </row>
    <row r="122" spans="1:7" s="29" customFormat="1" ht="16.5" customHeight="1">
      <c r="A122" s="1"/>
      <c r="B122" s="9"/>
      <c r="C122" s="110"/>
      <c r="D122" s="99">
        <v>4318</v>
      </c>
      <c r="E122" s="118" t="s">
        <v>186</v>
      </c>
      <c r="F122" s="40">
        <v>800000</v>
      </c>
      <c r="G122" s="8"/>
    </row>
    <row r="123" spans="1:7" s="29" customFormat="1" ht="16.5" customHeight="1">
      <c r="A123" s="1"/>
      <c r="B123" s="9"/>
      <c r="C123" s="110"/>
      <c r="D123" s="99">
        <v>4319</v>
      </c>
      <c r="E123" s="118" t="s">
        <v>3</v>
      </c>
      <c r="F123" s="40">
        <v>8493000</v>
      </c>
      <c r="G123" s="8"/>
    </row>
    <row r="124" spans="1:7" s="29" customFormat="1" ht="15.75" customHeight="1">
      <c r="A124" s="1"/>
      <c r="B124" s="9"/>
      <c r="C124" s="110">
        <v>441</v>
      </c>
      <c r="D124" s="116"/>
      <c r="E124" s="117" t="s">
        <v>88</v>
      </c>
      <c r="F124" s="128">
        <f>F125+F126+F127+F128</f>
        <v>0</v>
      </c>
      <c r="G124" s="8"/>
    </row>
    <row r="125" spans="1:7" s="29" customFormat="1" ht="16.5" customHeight="1">
      <c r="A125" s="1"/>
      <c r="B125" s="9"/>
      <c r="C125" s="110"/>
      <c r="D125" s="99">
        <v>4412</v>
      </c>
      <c r="E125" s="102" t="s">
        <v>12</v>
      </c>
      <c r="F125" s="123">
        <f>F336</f>
        <v>0</v>
      </c>
      <c r="G125" s="8"/>
    </row>
    <row r="126" spans="1:7" s="29" customFormat="1" ht="16.5" customHeight="1">
      <c r="A126" s="1"/>
      <c r="B126" s="9"/>
      <c r="C126" s="110"/>
      <c r="D126" s="99">
        <v>4413</v>
      </c>
      <c r="E126" s="118" t="s">
        <v>13</v>
      </c>
      <c r="F126" s="123">
        <f>F337</f>
        <v>0</v>
      </c>
      <c r="G126" s="8"/>
    </row>
    <row r="127" spans="1:7" s="29" customFormat="1" ht="16.5" customHeight="1">
      <c r="A127" s="1"/>
      <c r="B127" s="9"/>
      <c r="C127" s="110"/>
      <c r="D127" s="99">
        <v>4415</v>
      </c>
      <c r="E127" s="118" t="s">
        <v>14</v>
      </c>
      <c r="F127" s="123">
        <f>F338</f>
        <v>0</v>
      </c>
      <c r="G127" s="8"/>
    </row>
    <row r="128" spans="1:7" s="29" customFormat="1" ht="16.5" customHeight="1">
      <c r="A128" s="1"/>
      <c r="B128" s="9"/>
      <c r="C128" s="110"/>
      <c r="D128" s="99">
        <v>4416</v>
      </c>
      <c r="E128" s="118" t="s">
        <v>169</v>
      </c>
      <c r="F128" s="123">
        <f>F339</f>
        <v>0</v>
      </c>
      <c r="G128" s="8"/>
    </row>
    <row r="129" spans="1:7" s="29" customFormat="1" ht="19.5" customHeight="1">
      <c r="A129" s="1"/>
      <c r="B129" s="9"/>
      <c r="C129" s="110">
        <v>46</v>
      </c>
      <c r="D129" s="116"/>
      <c r="E129" s="117" t="s">
        <v>54</v>
      </c>
      <c r="F129" s="128">
        <f>F130+F131</f>
        <v>2522300</v>
      </c>
      <c r="G129" s="8"/>
    </row>
    <row r="130" spans="1:7" s="29" customFormat="1" ht="16.5" customHeight="1">
      <c r="A130" s="1"/>
      <c r="B130" s="9"/>
      <c r="C130" s="110"/>
      <c r="D130" s="124">
        <v>4611</v>
      </c>
      <c r="E130" s="125" t="s">
        <v>207</v>
      </c>
      <c r="F130" s="126">
        <v>922300</v>
      </c>
      <c r="G130" s="8"/>
    </row>
    <row r="131" spans="1:7" s="29" customFormat="1" ht="16.5" customHeight="1">
      <c r="A131" s="1"/>
      <c r="B131" s="9"/>
      <c r="C131" s="110"/>
      <c r="D131" s="99">
        <v>4631</v>
      </c>
      <c r="E131" s="102" t="s">
        <v>137</v>
      </c>
      <c r="F131" s="40">
        <v>1600000</v>
      </c>
      <c r="G131" s="8"/>
    </row>
    <row r="132" spans="1:7" s="29" customFormat="1" ht="15" customHeight="1">
      <c r="A132" s="1"/>
      <c r="B132" s="9"/>
      <c r="C132" s="110">
        <v>47</v>
      </c>
      <c r="D132" s="116"/>
      <c r="E132" s="117" t="s">
        <v>89</v>
      </c>
      <c r="F132" s="128">
        <f>F133+F134</f>
        <v>900000</v>
      </c>
      <c r="G132" s="8"/>
    </row>
    <row r="133" spans="1:7" s="29" customFormat="1" ht="16.5" customHeight="1">
      <c r="A133" s="1"/>
      <c r="B133" s="9"/>
      <c r="C133" s="110"/>
      <c r="D133" s="99">
        <v>4711</v>
      </c>
      <c r="E133" s="102" t="s">
        <v>90</v>
      </c>
      <c r="F133" s="40">
        <v>700000</v>
      </c>
      <c r="G133" s="8"/>
    </row>
    <row r="134" spans="1:7" s="29" customFormat="1" ht="16.5" customHeight="1" thickBot="1">
      <c r="A134" s="1"/>
      <c r="B134" s="9"/>
      <c r="C134" s="110"/>
      <c r="D134" s="99">
        <v>4721</v>
      </c>
      <c r="E134" s="102" t="s">
        <v>97</v>
      </c>
      <c r="F134" s="40">
        <v>200000</v>
      </c>
      <c r="G134" s="8"/>
    </row>
    <row r="135" spans="1:7" s="29" customFormat="1" ht="29.25" customHeight="1" thickBot="1" thickTop="1">
      <c r="A135" s="1"/>
      <c r="B135" s="9"/>
      <c r="C135" s="26">
        <v>4</v>
      </c>
      <c r="D135" s="503" t="s">
        <v>146</v>
      </c>
      <c r="E135" s="504"/>
      <c r="F135" s="127">
        <f>F84+F90+F97+F106+F110+F113+F117+F115+F124+F129+F132</f>
        <v>35273700</v>
      </c>
      <c r="G135" s="8"/>
    </row>
    <row r="136" spans="1:7" s="29" customFormat="1" ht="12.75">
      <c r="A136" s="1"/>
      <c r="B136" s="9"/>
      <c r="C136" s="9"/>
      <c r="D136" s="9"/>
      <c r="E136" s="27"/>
      <c r="F136" s="28"/>
      <c r="G136" s="8"/>
    </row>
    <row r="137" spans="1:7" s="29" customFormat="1" ht="25.5" customHeight="1">
      <c r="A137" s="1"/>
      <c r="B137" s="9"/>
      <c r="C137" s="9"/>
      <c r="D137" s="9"/>
      <c r="E137" s="27"/>
      <c r="F137" s="28"/>
      <c r="G137" s="8"/>
    </row>
    <row r="138" spans="1:7" s="29" customFormat="1" ht="22.5" customHeight="1">
      <c r="A138" s="1"/>
      <c r="B138" s="9"/>
      <c r="C138" s="9"/>
      <c r="D138" s="9"/>
      <c r="E138" s="27"/>
      <c r="F138" s="28"/>
      <c r="G138" s="8"/>
    </row>
    <row r="139" spans="1:7" s="29" customFormat="1" ht="20.25">
      <c r="A139" s="490" t="s">
        <v>172</v>
      </c>
      <c r="B139" s="490"/>
      <c r="C139" s="490"/>
      <c r="D139" s="490"/>
      <c r="E139" s="490"/>
      <c r="F139" s="490"/>
      <c r="G139" s="490"/>
    </row>
    <row r="140" spans="1:7" s="29" customFormat="1" ht="20.25">
      <c r="A140" s="60"/>
      <c r="B140" s="62"/>
      <c r="C140" s="60"/>
      <c r="D140" s="60"/>
      <c r="E140" s="60"/>
      <c r="F140" s="60"/>
      <c r="G140" s="61"/>
    </row>
    <row r="141" spans="1:7" s="29" customFormat="1" ht="26.25" customHeight="1">
      <c r="A141" s="491" t="s">
        <v>34</v>
      </c>
      <c r="B141" s="491"/>
      <c r="C141" s="491"/>
      <c r="D141" s="491"/>
      <c r="E141" s="491"/>
      <c r="F141" s="491"/>
      <c r="G141" s="491"/>
    </row>
    <row r="142" spans="1:7" s="29" customFormat="1" ht="21" customHeight="1">
      <c r="A142" s="494" t="s">
        <v>35</v>
      </c>
      <c r="B142" s="494"/>
      <c r="C142" s="494"/>
      <c r="D142" s="494"/>
      <c r="E142" s="494"/>
      <c r="F142" s="494"/>
      <c r="G142" s="494"/>
    </row>
    <row r="143" spans="1:7" s="29" customFormat="1" ht="21" customHeight="1">
      <c r="A143" s="494"/>
      <c r="B143" s="494"/>
      <c r="C143" s="494"/>
      <c r="D143" s="494"/>
      <c r="E143" s="494"/>
      <c r="F143" s="494"/>
      <c r="G143" s="494"/>
    </row>
    <row r="144" spans="1:7" s="29" customFormat="1" ht="38.25" customHeight="1">
      <c r="A144" s="490" t="s">
        <v>173</v>
      </c>
      <c r="B144" s="490"/>
      <c r="C144" s="490"/>
      <c r="D144" s="490"/>
      <c r="E144" s="490"/>
      <c r="F144" s="490"/>
      <c r="G144" s="490"/>
    </row>
    <row r="145" spans="1:7" s="29" customFormat="1" ht="20.25">
      <c r="A145" s="58"/>
      <c r="B145" s="70"/>
      <c r="C145" s="58"/>
      <c r="D145" s="58"/>
      <c r="E145" s="58"/>
      <c r="F145" s="60"/>
      <c r="G145" s="71"/>
    </row>
    <row r="146" spans="1:7" s="29" customFormat="1" ht="39.75" customHeight="1">
      <c r="A146" s="491" t="s">
        <v>167</v>
      </c>
      <c r="B146" s="491"/>
      <c r="C146" s="491"/>
      <c r="D146" s="491"/>
      <c r="E146" s="491"/>
      <c r="F146" s="491"/>
      <c r="G146" s="491"/>
    </row>
    <row r="147" spans="1:7" s="29" customFormat="1" ht="23.25" customHeight="1">
      <c r="A147" s="58"/>
      <c r="B147" s="70"/>
      <c r="C147" s="58"/>
      <c r="D147" s="58"/>
      <c r="E147" s="58"/>
      <c r="F147" s="60"/>
      <c r="G147" s="71"/>
    </row>
    <row r="148" spans="1:7" s="29" customFormat="1" ht="24.75" customHeight="1">
      <c r="A148" s="490" t="s">
        <v>174</v>
      </c>
      <c r="B148" s="490"/>
      <c r="C148" s="490"/>
      <c r="D148" s="490"/>
      <c r="E148" s="490"/>
      <c r="F148" s="490"/>
      <c r="G148" s="490"/>
    </row>
    <row r="149" spans="1:7" s="29" customFormat="1" ht="20.25">
      <c r="A149" s="63"/>
      <c r="B149" s="63"/>
      <c r="C149" s="63"/>
      <c r="D149" s="63"/>
      <c r="E149" s="63"/>
      <c r="F149" s="79"/>
      <c r="G149" s="63"/>
    </row>
    <row r="150" spans="1:7" s="29" customFormat="1" ht="63" customHeight="1">
      <c r="A150" s="494" t="s">
        <v>40</v>
      </c>
      <c r="B150" s="494"/>
      <c r="C150" s="494"/>
      <c r="D150" s="494"/>
      <c r="E150" s="494"/>
      <c r="F150" s="494"/>
      <c r="G150" s="494"/>
    </row>
    <row r="151" spans="1:7" s="29" customFormat="1" ht="18.75" customHeight="1">
      <c r="A151" s="63"/>
      <c r="B151" s="63"/>
      <c r="C151" s="63"/>
      <c r="D151" s="63"/>
      <c r="E151" s="63"/>
      <c r="F151" s="79"/>
      <c r="G151" s="63"/>
    </row>
    <row r="152" spans="1:7" s="29" customFormat="1" ht="22.5" customHeight="1">
      <c r="A152" s="490" t="s">
        <v>175</v>
      </c>
      <c r="B152" s="496"/>
      <c r="C152" s="496"/>
      <c r="D152" s="496"/>
      <c r="E152" s="496"/>
      <c r="F152" s="496"/>
      <c r="G152" s="496"/>
    </row>
    <row r="153" spans="1:7" s="29" customFormat="1" ht="21.75" customHeight="1">
      <c r="A153" s="58"/>
      <c r="B153" s="70"/>
      <c r="C153" s="58"/>
      <c r="D153" s="58"/>
      <c r="E153" s="58"/>
      <c r="F153" s="60"/>
      <c r="G153" s="71"/>
    </row>
    <row r="154" spans="1:7" s="29" customFormat="1" ht="49.5" customHeight="1">
      <c r="A154" s="491" t="s">
        <v>202</v>
      </c>
      <c r="B154" s="491"/>
      <c r="C154" s="491"/>
      <c r="D154" s="491"/>
      <c r="E154" s="491"/>
      <c r="F154" s="491"/>
      <c r="G154" s="491"/>
    </row>
    <row r="155" spans="1:7" s="29" customFormat="1" ht="49.5" customHeight="1">
      <c r="A155" s="494" t="s">
        <v>183</v>
      </c>
      <c r="B155" s="494"/>
      <c r="C155" s="494"/>
      <c r="D155" s="494"/>
      <c r="E155" s="494"/>
      <c r="F155" s="494"/>
      <c r="G155" s="494"/>
    </row>
    <row r="156" spans="1:7" s="29" customFormat="1" ht="52.5" customHeight="1">
      <c r="A156" s="494" t="s">
        <v>198</v>
      </c>
      <c r="B156" s="494"/>
      <c r="C156" s="494"/>
      <c r="D156" s="494"/>
      <c r="E156" s="494"/>
      <c r="F156" s="494"/>
      <c r="G156" s="494"/>
    </row>
    <row r="157" spans="1:7" s="29" customFormat="1" ht="48.75" customHeight="1">
      <c r="A157" s="491" t="s">
        <v>29</v>
      </c>
      <c r="B157" s="491"/>
      <c r="C157" s="491"/>
      <c r="D157" s="491"/>
      <c r="E157" s="491"/>
      <c r="F157" s="491"/>
      <c r="G157" s="491"/>
    </row>
    <row r="158" spans="1:7" s="29" customFormat="1" ht="20.25">
      <c r="A158" s="58"/>
      <c r="B158" s="70"/>
      <c r="C158" s="58"/>
      <c r="D158" s="58"/>
      <c r="E158" s="58"/>
      <c r="F158" s="60"/>
      <c r="G158" s="71"/>
    </row>
    <row r="159" spans="1:7" s="29" customFormat="1" ht="20.25">
      <c r="A159" s="490" t="s">
        <v>176</v>
      </c>
      <c r="B159" s="490"/>
      <c r="C159" s="490"/>
      <c r="D159" s="490"/>
      <c r="E159" s="490"/>
      <c r="F159" s="490"/>
      <c r="G159" s="490"/>
    </row>
    <row r="160" spans="1:7" s="29" customFormat="1" ht="105" customHeight="1">
      <c r="A160" s="491" t="s">
        <v>185</v>
      </c>
      <c r="B160" s="491"/>
      <c r="C160" s="491"/>
      <c r="D160" s="491"/>
      <c r="E160" s="491"/>
      <c r="F160" s="491"/>
      <c r="G160" s="491"/>
    </row>
    <row r="161" spans="1:7" s="29" customFormat="1" ht="20.25">
      <c r="A161" s="58"/>
      <c r="B161" s="70"/>
      <c r="C161" s="58"/>
      <c r="D161" s="58"/>
      <c r="E161" s="58"/>
      <c r="F161" s="60"/>
      <c r="G161" s="71"/>
    </row>
    <row r="162" spans="1:7" s="29" customFormat="1" ht="20.25">
      <c r="A162" s="490" t="s">
        <v>177</v>
      </c>
      <c r="B162" s="490"/>
      <c r="C162" s="490"/>
      <c r="D162" s="490"/>
      <c r="E162" s="490"/>
      <c r="F162" s="490"/>
      <c r="G162" s="490"/>
    </row>
    <row r="163" spans="1:7" s="29" customFormat="1" ht="55.5" customHeight="1">
      <c r="A163" s="491" t="s">
        <v>30</v>
      </c>
      <c r="B163" s="491"/>
      <c r="C163" s="491"/>
      <c r="D163" s="491"/>
      <c r="E163" s="491"/>
      <c r="F163" s="491"/>
      <c r="G163" s="491"/>
    </row>
    <row r="164" spans="1:7" s="29" customFormat="1" ht="20.25">
      <c r="A164" s="58"/>
      <c r="B164" s="70"/>
      <c r="C164" s="58"/>
      <c r="D164" s="58"/>
      <c r="E164" s="58"/>
      <c r="F164" s="60"/>
      <c r="G164" s="71"/>
    </row>
    <row r="165" spans="1:7" s="29" customFormat="1" ht="21" customHeight="1">
      <c r="A165" s="490" t="s">
        <v>178</v>
      </c>
      <c r="B165" s="490"/>
      <c r="C165" s="490"/>
      <c r="D165" s="490"/>
      <c r="E165" s="490"/>
      <c r="F165" s="490"/>
      <c r="G165" s="490"/>
    </row>
    <row r="166" spans="1:7" s="29" customFormat="1" ht="12.75" customHeight="1">
      <c r="A166" s="58"/>
      <c r="B166" s="70"/>
      <c r="C166" s="58"/>
      <c r="D166" s="58"/>
      <c r="E166" s="58"/>
      <c r="F166" s="60"/>
      <c r="G166" s="71"/>
    </row>
    <row r="167" spans="1:7" s="29" customFormat="1" ht="65.25" customHeight="1">
      <c r="A167" s="491" t="s">
        <v>199</v>
      </c>
      <c r="B167" s="491"/>
      <c r="C167" s="491"/>
      <c r="D167" s="491"/>
      <c r="E167" s="491"/>
      <c r="F167" s="491"/>
      <c r="G167" s="491"/>
    </row>
    <row r="168" spans="1:7" s="29" customFormat="1" ht="17.25" customHeight="1">
      <c r="A168" s="56"/>
      <c r="B168" s="72"/>
      <c r="C168" s="56"/>
      <c r="D168" s="56"/>
      <c r="E168" s="56"/>
      <c r="F168" s="78"/>
      <c r="G168" s="56"/>
    </row>
    <row r="169" spans="1:7" s="29" customFormat="1" ht="37.5" customHeight="1">
      <c r="A169" s="492" t="s">
        <v>200</v>
      </c>
      <c r="B169" s="492"/>
      <c r="C169" s="492"/>
      <c r="D169" s="492"/>
      <c r="E169" s="492"/>
      <c r="F169" s="492"/>
      <c r="G169" s="492"/>
    </row>
    <row r="170" spans="1:7" s="29" customFormat="1" ht="22.5" customHeight="1">
      <c r="A170" s="57"/>
      <c r="B170" s="57"/>
      <c r="C170" s="57"/>
      <c r="D170" s="57"/>
      <c r="E170" s="57"/>
      <c r="F170" s="64"/>
      <c r="G170" s="57"/>
    </row>
    <row r="171" spans="1:7" s="29" customFormat="1" ht="20.25" customHeight="1">
      <c r="A171" s="64"/>
      <c r="B171" s="64"/>
      <c r="C171" s="64"/>
      <c r="D171" s="64"/>
      <c r="E171" s="64"/>
      <c r="F171" s="64"/>
      <c r="G171" s="64"/>
    </row>
    <row r="172" spans="1:7" s="29" customFormat="1" ht="20.25">
      <c r="A172" s="490" t="s">
        <v>179</v>
      </c>
      <c r="B172" s="490"/>
      <c r="C172" s="490"/>
      <c r="D172" s="490"/>
      <c r="E172" s="490"/>
      <c r="F172" s="490"/>
      <c r="G172" s="490"/>
    </row>
    <row r="173" spans="1:7" s="29" customFormat="1" ht="20.25">
      <c r="A173" s="58"/>
      <c r="B173" s="70"/>
      <c r="C173" s="58"/>
      <c r="D173" s="58"/>
      <c r="E173" s="58"/>
      <c r="F173" s="60"/>
      <c r="G173" s="71"/>
    </row>
    <row r="174" spans="1:7" s="29" customFormat="1" ht="42.75" customHeight="1">
      <c r="A174" s="492" t="s">
        <v>180</v>
      </c>
      <c r="B174" s="495"/>
      <c r="C174" s="495"/>
      <c r="D174" s="495"/>
      <c r="E174" s="495"/>
      <c r="F174" s="495"/>
      <c r="G174" s="495"/>
    </row>
    <row r="175" spans="1:7" s="29" customFormat="1" ht="48" customHeight="1">
      <c r="A175" s="491" t="s">
        <v>31</v>
      </c>
      <c r="B175" s="491"/>
      <c r="C175" s="491"/>
      <c r="D175" s="491"/>
      <c r="E175" s="491"/>
      <c r="F175" s="491"/>
      <c r="G175" s="491"/>
    </row>
    <row r="176" spans="1:7" s="29" customFormat="1" ht="14.25" customHeight="1">
      <c r="A176" s="492"/>
      <c r="B176" s="495"/>
      <c r="C176" s="495"/>
      <c r="D176" s="495"/>
      <c r="E176" s="495"/>
      <c r="F176" s="495"/>
      <c r="G176" s="495"/>
    </row>
    <row r="177" spans="1:7" s="29" customFormat="1" ht="20.25">
      <c r="A177" s="58"/>
      <c r="B177" s="70"/>
      <c r="C177" s="58"/>
      <c r="D177" s="58"/>
      <c r="E177" s="58"/>
      <c r="F177" s="60"/>
      <c r="G177" s="71"/>
    </row>
    <row r="178" spans="1:7" s="29" customFormat="1" ht="20.25">
      <c r="A178" s="490" t="s">
        <v>42</v>
      </c>
      <c r="B178" s="490"/>
      <c r="C178" s="490"/>
      <c r="D178" s="490"/>
      <c r="E178" s="490"/>
      <c r="F178" s="490"/>
      <c r="G178" s="490"/>
    </row>
    <row r="179" spans="1:7" s="29" customFormat="1" ht="20.25">
      <c r="A179" s="58"/>
      <c r="B179" s="70"/>
      <c r="C179" s="58"/>
      <c r="D179" s="58"/>
      <c r="E179" s="58"/>
      <c r="F179" s="60"/>
      <c r="G179" s="71"/>
    </row>
    <row r="180" spans="1:7" s="29" customFormat="1" ht="45" customHeight="1">
      <c r="A180" s="491" t="s">
        <v>195</v>
      </c>
      <c r="B180" s="491"/>
      <c r="C180" s="491"/>
      <c r="D180" s="491"/>
      <c r="E180" s="491"/>
      <c r="F180" s="491"/>
      <c r="G180" s="491"/>
    </row>
    <row r="181" spans="1:7" s="29" customFormat="1" ht="20.25">
      <c r="A181" s="58"/>
      <c r="B181" s="70"/>
      <c r="C181" s="58"/>
      <c r="D181" s="58"/>
      <c r="E181" s="58"/>
      <c r="F181" s="60"/>
      <c r="G181" s="71"/>
    </row>
    <row r="182" spans="1:7" s="29" customFormat="1" ht="20.25">
      <c r="A182" s="490" t="s">
        <v>43</v>
      </c>
      <c r="B182" s="490"/>
      <c r="C182" s="490"/>
      <c r="D182" s="490"/>
      <c r="E182" s="490"/>
      <c r="F182" s="490"/>
      <c r="G182" s="490"/>
    </row>
    <row r="183" spans="1:7" s="29" customFormat="1" ht="20.25">
      <c r="A183" s="58"/>
      <c r="B183" s="70"/>
      <c r="C183" s="58"/>
      <c r="D183" s="58"/>
      <c r="E183" s="58"/>
      <c r="F183" s="60"/>
      <c r="G183" s="71"/>
    </row>
    <row r="184" spans="1:7" s="29" customFormat="1" ht="20.25" customHeight="1">
      <c r="A184" s="492" t="s">
        <v>201</v>
      </c>
      <c r="B184" s="493"/>
      <c r="C184" s="493"/>
      <c r="D184" s="493"/>
      <c r="E184" s="493"/>
      <c r="F184" s="493"/>
      <c r="G184" s="493"/>
    </row>
    <row r="185" spans="1:7" s="29" customFormat="1" ht="20.25">
      <c r="A185" s="58"/>
      <c r="B185" s="70"/>
      <c r="C185" s="58"/>
      <c r="D185" s="58"/>
      <c r="E185" s="58"/>
      <c r="F185" s="60"/>
      <c r="G185" s="71"/>
    </row>
    <row r="186" spans="1:7" s="29" customFormat="1" ht="20.25">
      <c r="A186" s="490" t="s">
        <v>44</v>
      </c>
      <c r="B186" s="490"/>
      <c r="C186" s="490"/>
      <c r="D186" s="490"/>
      <c r="E186" s="490"/>
      <c r="F186" s="490"/>
      <c r="G186" s="490"/>
    </row>
    <row r="187" spans="1:7" s="29" customFormat="1" ht="20.25">
      <c r="A187" s="63"/>
      <c r="B187" s="63"/>
      <c r="C187" s="63"/>
      <c r="D187" s="63"/>
      <c r="E187" s="63"/>
      <c r="F187" s="79"/>
      <c r="G187" s="63"/>
    </row>
    <row r="188" spans="1:7" s="29" customFormat="1" ht="82.5" customHeight="1">
      <c r="A188" s="494" t="s">
        <v>41</v>
      </c>
      <c r="B188" s="494"/>
      <c r="C188" s="494"/>
      <c r="D188" s="494"/>
      <c r="E188" s="494"/>
      <c r="F188" s="494"/>
      <c r="G188" s="494"/>
    </row>
    <row r="189" spans="1:7" s="29" customFormat="1" ht="12.75" customHeight="1">
      <c r="A189" s="58"/>
      <c r="B189" s="70"/>
      <c r="C189" s="58"/>
      <c r="D189" s="58"/>
      <c r="E189" s="58"/>
      <c r="F189" s="60"/>
      <c r="G189" s="71"/>
    </row>
    <row r="190" spans="1:7" s="29" customFormat="1" ht="17.25" customHeight="1">
      <c r="A190" s="491"/>
      <c r="B190" s="491"/>
      <c r="C190" s="491"/>
      <c r="D190" s="491"/>
      <c r="E190" s="491"/>
      <c r="F190" s="491"/>
      <c r="G190" s="491"/>
    </row>
    <row r="191" spans="1:7" s="29" customFormat="1" ht="14.25" customHeight="1">
      <c r="A191" s="58"/>
      <c r="B191" s="70"/>
      <c r="C191" s="58"/>
      <c r="D191" s="58"/>
      <c r="E191" s="58"/>
      <c r="F191" s="60"/>
      <c r="G191" s="71"/>
    </row>
    <row r="192" spans="1:7" s="29" customFormat="1" ht="30" customHeight="1">
      <c r="A192" s="58"/>
      <c r="B192" s="59" t="s">
        <v>168</v>
      </c>
      <c r="C192" s="58"/>
      <c r="D192" s="58"/>
      <c r="E192" s="58"/>
      <c r="F192" s="60"/>
      <c r="G192" s="71"/>
    </row>
    <row r="193" spans="1:7" s="29" customFormat="1" ht="20.25">
      <c r="A193" s="58"/>
      <c r="B193" s="70"/>
      <c r="C193" s="58"/>
      <c r="D193" s="58"/>
      <c r="E193" s="58"/>
      <c r="F193" s="60"/>
      <c r="G193" s="71"/>
    </row>
    <row r="194" spans="1:7" s="29" customFormat="1" ht="30" customHeight="1">
      <c r="A194" s="490" t="s">
        <v>181</v>
      </c>
      <c r="B194" s="490"/>
      <c r="C194" s="490"/>
      <c r="D194" s="490"/>
      <c r="E194" s="490"/>
      <c r="F194" s="490"/>
      <c r="G194" s="490"/>
    </row>
    <row r="195" spans="1:7" s="29" customFormat="1" ht="72.75" customHeight="1">
      <c r="A195" s="491" t="s">
        <v>208</v>
      </c>
      <c r="B195" s="491"/>
      <c r="C195" s="491"/>
      <c r="D195" s="491"/>
      <c r="E195" s="491"/>
      <c r="F195" s="491"/>
      <c r="G195" s="491"/>
    </row>
    <row r="196" spans="1:7" s="29" customFormat="1" ht="20.25">
      <c r="A196" s="58"/>
      <c r="B196" s="70"/>
      <c r="C196" s="58"/>
      <c r="D196" s="58"/>
      <c r="E196" s="58"/>
      <c r="F196" s="60"/>
      <c r="G196" s="58"/>
    </row>
    <row r="197" spans="1:7" s="29" customFormat="1" ht="20.25">
      <c r="A197" s="58"/>
      <c r="B197" s="70"/>
      <c r="C197" s="58"/>
      <c r="D197" s="58"/>
      <c r="E197" s="58"/>
      <c r="F197" s="60"/>
      <c r="G197" s="58"/>
    </row>
    <row r="198" spans="1:7" s="29" customFormat="1" ht="15.75">
      <c r="A198" s="53"/>
      <c r="B198" s="54"/>
      <c r="C198" s="49"/>
      <c r="D198" s="49"/>
      <c r="E198" s="49"/>
      <c r="F198" s="46"/>
      <c r="G198" s="49"/>
    </row>
    <row r="199" spans="1:7" s="29" customFormat="1" ht="15.75">
      <c r="A199" s="53"/>
      <c r="B199" s="54"/>
      <c r="C199" s="49"/>
      <c r="D199" s="49"/>
      <c r="E199" s="49"/>
      <c r="F199" s="46"/>
      <c r="G199" s="49"/>
    </row>
    <row r="200" spans="1:7" s="29" customFormat="1" ht="45.75" customHeight="1">
      <c r="A200" s="53"/>
      <c r="B200" s="54"/>
      <c r="C200" s="49"/>
      <c r="D200" s="49"/>
      <c r="E200" s="49"/>
      <c r="F200" s="46"/>
      <c r="G200" s="49"/>
    </row>
    <row r="201" spans="1:7" s="29" customFormat="1" ht="15.75">
      <c r="A201" s="53"/>
      <c r="B201" s="54"/>
      <c r="C201" s="49"/>
      <c r="D201" s="49"/>
      <c r="E201" s="49"/>
      <c r="F201" s="46"/>
      <c r="G201" s="49"/>
    </row>
    <row r="202" spans="1:7" s="29" customFormat="1" ht="15.75">
      <c r="A202" s="53"/>
      <c r="B202" s="54"/>
      <c r="C202" s="49"/>
      <c r="D202" s="49"/>
      <c r="E202" s="49"/>
      <c r="F202" s="46"/>
      <c r="G202" s="49"/>
    </row>
    <row r="203" spans="1:7" s="29" customFormat="1" ht="15.75">
      <c r="A203" s="53"/>
      <c r="B203" s="54"/>
      <c r="C203" s="49"/>
      <c r="D203" s="49"/>
      <c r="E203" s="49"/>
      <c r="F203" s="46"/>
      <c r="G203" s="49"/>
    </row>
    <row r="204" spans="1:7" s="29" customFormat="1" ht="15.75">
      <c r="A204" s="53"/>
      <c r="B204" s="54"/>
      <c r="C204" s="49"/>
      <c r="D204" s="49"/>
      <c r="E204" s="49"/>
      <c r="F204" s="46"/>
      <c r="G204" s="49"/>
    </row>
    <row r="205" spans="1:7" s="29" customFormat="1" ht="15.75">
      <c r="A205" s="53"/>
      <c r="B205" s="54"/>
      <c r="C205" s="49"/>
      <c r="D205" s="49"/>
      <c r="E205" s="49"/>
      <c r="F205" s="46"/>
      <c r="G205" s="49"/>
    </row>
    <row r="206" spans="1:7" s="29" customFormat="1" ht="15.75">
      <c r="A206" s="53"/>
      <c r="B206" s="54"/>
      <c r="C206" s="49"/>
      <c r="D206" s="49"/>
      <c r="E206" s="49"/>
      <c r="F206" s="46"/>
      <c r="G206" s="49"/>
    </row>
    <row r="207" spans="1:7" s="29" customFormat="1" ht="15.75">
      <c r="A207" s="53"/>
      <c r="B207" s="54"/>
      <c r="C207" s="49"/>
      <c r="D207" s="49"/>
      <c r="E207" s="49"/>
      <c r="F207" s="46"/>
      <c r="G207" s="49"/>
    </row>
    <row r="208" spans="1:7" s="29" customFormat="1" ht="15.75">
      <c r="A208" s="53"/>
      <c r="B208" s="54"/>
      <c r="C208" s="49"/>
      <c r="D208" s="49"/>
      <c r="E208" s="49"/>
      <c r="F208" s="46"/>
      <c r="G208" s="49"/>
    </row>
    <row r="209" spans="1:7" s="29" customFormat="1" ht="15.75">
      <c r="A209" s="55"/>
      <c r="B209" s="47"/>
      <c r="C209" s="46"/>
      <c r="D209" s="46"/>
      <c r="E209" s="46"/>
      <c r="F209" s="46"/>
      <c r="G209" s="46"/>
    </row>
    <row r="210" spans="1:7" s="29" customFormat="1" ht="33" customHeight="1">
      <c r="A210" s="55"/>
      <c r="B210" s="47"/>
      <c r="C210" s="46"/>
      <c r="D210" s="46"/>
      <c r="E210" s="46"/>
      <c r="F210" s="46"/>
      <c r="G210" s="46"/>
    </row>
  </sheetData>
  <sheetProtection/>
  <mergeCells count="62">
    <mergeCell ref="A1:G1"/>
    <mergeCell ref="A7:G7"/>
    <mergeCell ref="A8:G8"/>
    <mergeCell ref="A13:G13"/>
    <mergeCell ref="A15:G15"/>
    <mergeCell ref="A16:C16"/>
    <mergeCell ref="A17:G17"/>
    <mergeCell ref="A20:G20"/>
    <mergeCell ref="A22:G22"/>
    <mergeCell ref="A23:E23"/>
    <mergeCell ref="A31:G31"/>
    <mergeCell ref="A33:G33"/>
    <mergeCell ref="A34:G34"/>
    <mergeCell ref="A35:G35"/>
    <mergeCell ref="A37:G37"/>
    <mergeCell ref="D43:D45"/>
    <mergeCell ref="F43:F45"/>
    <mergeCell ref="D46:E46"/>
    <mergeCell ref="D51:E51"/>
    <mergeCell ref="D54:E54"/>
    <mergeCell ref="D56:E56"/>
    <mergeCell ref="D59:E59"/>
    <mergeCell ref="D65:E65"/>
    <mergeCell ref="D71:E71"/>
    <mergeCell ref="D72:E72"/>
    <mergeCell ref="D74:E74"/>
    <mergeCell ref="D76:E76"/>
    <mergeCell ref="D77:E77"/>
    <mergeCell ref="D79:E79"/>
    <mergeCell ref="D135:E135"/>
    <mergeCell ref="A139:G139"/>
    <mergeCell ref="A141:G141"/>
    <mergeCell ref="A142:G143"/>
    <mergeCell ref="A144:G144"/>
    <mergeCell ref="A146:G146"/>
    <mergeCell ref="A148:G148"/>
    <mergeCell ref="A150:G150"/>
    <mergeCell ref="A152:G152"/>
    <mergeCell ref="A154:G154"/>
    <mergeCell ref="A155:G155"/>
    <mergeCell ref="A156:G156"/>
    <mergeCell ref="A157:G157"/>
    <mergeCell ref="A159:G159"/>
    <mergeCell ref="A160:G160"/>
    <mergeCell ref="A162:G162"/>
    <mergeCell ref="A163:G163"/>
    <mergeCell ref="A165:G165"/>
    <mergeCell ref="A167:G167"/>
    <mergeCell ref="A169:G169"/>
    <mergeCell ref="A172:G172"/>
    <mergeCell ref="A174:G174"/>
    <mergeCell ref="A175:G175"/>
    <mergeCell ref="A176:G176"/>
    <mergeCell ref="A178:G178"/>
    <mergeCell ref="A194:G194"/>
    <mergeCell ref="A195:G195"/>
    <mergeCell ref="A180:G180"/>
    <mergeCell ref="A182:G182"/>
    <mergeCell ref="A184:G184"/>
    <mergeCell ref="A186:G186"/>
    <mergeCell ref="A188:G188"/>
    <mergeCell ref="A190:G190"/>
  </mergeCells>
  <printOptions/>
  <pageMargins left="0.7" right="0.7" top="0.75" bottom="0.75" header="0.3" footer="0.3"/>
  <pageSetup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Datronic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acirgic</cp:lastModifiedBy>
  <cp:lastPrinted>2014-03-31T10:09:52Z</cp:lastPrinted>
  <dcterms:created xsi:type="dcterms:W3CDTF">2004-10-18T07:49:55Z</dcterms:created>
  <dcterms:modified xsi:type="dcterms:W3CDTF">2014-05-08T10:39:37Z</dcterms:modified>
  <cp:category/>
  <cp:version/>
  <cp:contentType/>
  <cp:contentStatus/>
</cp:coreProperties>
</file>